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871" documentId="13_ncr:1_{2A4D854B-BF16-441A-806F-7E5DB3063762}" xr6:coauthVersionLast="47" xr6:coauthVersionMax="47" xr10:uidLastSave="{85F8C715-C61C-444C-9386-10E951DBFBA8}"/>
  <bookViews>
    <workbookView xWindow="-120" yWindow="-120" windowWidth="20730" windowHeight="11040" firstSheet="1" activeTab="1" xr2:uid="{214D36ED-DBEC-4AAB-8682-8848A55BD308}"/>
  </bookViews>
  <sheets>
    <sheet name="OBJETIVO MENSUAL" sheetId="1" r:id="rId1"/>
    <sheet name="OBJETIVO SEMANAL" sheetId="3" r:id="rId2"/>
    <sheet name="TABLA DE OBJETIVOS" sheetId="4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" i="4" l="1"/>
  <c r="BF1" i="4"/>
  <c r="AX1" i="4"/>
  <c r="AY1" i="4"/>
  <c r="AZ1" i="4"/>
  <c r="BA1" i="4"/>
  <c r="BB1" i="4"/>
  <c r="BC1" i="4"/>
  <c r="BD1" i="4"/>
  <c r="AM1" i="4"/>
  <c r="AN1" i="4"/>
  <c r="AO1" i="4"/>
  <c r="AP1" i="4"/>
  <c r="AQ1" i="4"/>
  <c r="AR1" i="4"/>
  <c r="AS1" i="4"/>
  <c r="AT1" i="4"/>
  <c r="AU1" i="4"/>
  <c r="AV1" i="4"/>
  <c r="AW1" i="4"/>
  <c r="D1" i="4"/>
  <c r="E1" i="4"/>
  <c r="F1" i="4"/>
  <c r="G1" i="4"/>
  <c r="H1" i="4"/>
  <c r="I1" i="4"/>
  <c r="J1" i="4"/>
  <c r="K1" i="4"/>
  <c r="L1" i="4"/>
  <c r="M1" i="4"/>
  <c r="N1" i="4"/>
  <c r="O1" i="4"/>
  <c r="P1" i="4"/>
  <c r="Q1" i="4"/>
  <c r="R1" i="4"/>
  <c r="S1" i="4"/>
  <c r="T1" i="4"/>
  <c r="U1" i="4"/>
  <c r="V1" i="4"/>
  <c r="W1" i="4"/>
  <c r="X1" i="4"/>
  <c r="Y1" i="4"/>
  <c r="Z1" i="4"/>
  <c r="AA1" i="4"/>
  <c r="AB1" i="4"/>
  <c r="AC1" i="4"/>
  <c r="AD1" i="4"/>
  <c r="AE1" i="4"/>
  <c r="AF1" i="4"/>
  <c r="AG1" i="4"/>
  <c r="AH1" i="4"/>
  <c r="AI1" i="4"/>
  <c r="AJ1" i="4"/>
  <c r="AK1" i="4"/>
  <c r="AL1" i="4"/>
  <c r="C1" i="4"/>
  <c r="BR3" i="3"/>
  <c r="BQ3" i="3"/>
  <c r="BP3" i="3"/>
  <c r="BO3" i="3"/>
  <c r="BN3" i="3"/>
  <c r="BS3" i="3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L7" i="1"/>
  <c r="BL11" i="1"/>
  <c r="BL12" i="1"/>
  <c r="BL13" i="1"/>
  <c r="BL15" i="1"/>
  <c r="BL18" i="1"/>
  <c r="BL19" i="1"/>
  <c r="BL20" i="1"/>
  <c r="BL22" i="1"/>
  <c r="BL23" i="1"/>
  <c r="BL25" i="1"/>
  <c r="BL26" i="1"/>
  <c r="BL27" i="1"/>
  <c r="BL29" i="1"/>
  <c r="BL30" i="1"/>
  <c r="BL31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J3" i="3"/>
  <c r="I3" i="3"/>
  <c r="H3" i="3"/>
  <c r="G3" i="3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E3" i="3"/>
  <c r="D3" i="3"/>
  <c r="C3" i="3"/>
  <c r="B3" i="3"/>
  <c r="K3" i="3"/>
  <c r="F3" i="3"/>
  <c r="BL3" i="3"/>
  <c r="BK3" i="3"/>
  <c r="BJ3" i="3"/>
  <c r="BI3" i="3"/>
  <c r="BH3" i="3"/>
  <c r="BF3" i="3"/>
  <c r="BE3" i="3"/>
  <c r="BD3" i="3"/>
  <c r="BC3" i="3"/>
  <c r="BA3" i="3"/>
  <c r="AZ3" i="3"/>
  <c r="AY3" i="3"/>
  <c r="AX3" i="3"/>
  <c r="AV3" i="3"/>
  <c r="AU3" i="3"/>
  <c r="AT3" i="3"/>
  <c r="AS3" i="3"/>
  <c r="AR3" i="3"/>
  <c r="AP3" i="3"/>
  <c r="AO3" i="3"/>
  <c r="AN3" i="3"/>
  <c r="AM3" i="3"/>
  <c r="AH3" i="3"/>
  <c r="AK3" i="3"/>
  <c r="AJ3" i="3"/>
  <c r="AI3" i="3"/>
  <c r="AF3" i="3"/>
  <c r="AE3" i="3"/>
  <c r="AD3" i="3"/>
  <c r="AC3" i="3"/>
  <c r="AB3" i="3"/>
  <c r="Z3" i="3"/>
  <c r="Y3" i="3"/>
  <c r="X3" i="3"/>
  <c r="W3" i="3"/>
  <c r="R3" i="3"/>
  <c r="BM3" i="3"/>
  <c r="BG3" i="3"/>
  <c r="BB3" i="3"/>
  <c r="AW3" i="3"/>
  <c r="AQ3" i="3"/>
  <c r="AL3" i="3"/>
  <c r="AG3" i="3"/>
  <c r="AA3" i="3"/>
  <c r="U3" i="3"/>
  <c r="T3" i="3"/>
  <c r="S3" i="3"/>
  <c r="V3" i="3"/>
  <c r="L5" i="1"/>
  <c r="P3" i="3"/>
  <c r="O3" i="3"/>
  <c r="N3" i="3"/>
  <c r="M3" i="3"/>
  <c r="L3" i="3"/>
  <c r="Q3" i="3" s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E5" i="1"/>
  <c r="F10" i="1"/>
  <c r="AE27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31" i="1" s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1" i="1" s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31" i="1" s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31" i="1" s="1"/>
  <c r="BG38" i="1" s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W31" i="1" s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G31" i="1" s="1"/>
  <c r="BG34" i="1" s="1"/>
  <c r="BG42" i="1" s="1"/>
  <c r="BG50" i="1" s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5" i="1"/>
  <c r="D5" i="1"/>
  <c r="BJ5" i="1" s="1"/>
  <c r="D6" i="1"/>
  <c r="BJ6" i="1" s="1"/>
  <c r="D7" i="1"/>
  <c r="BJ7" i="1" s="1"/>
  <c r="D8" i="1"/>
  <c r="BJ8" i="1" s="1"/>
  <c r="D9" i="1"/>
  <c r="BJ9" i="1" s="1"/>
  <c r="D10" i="1"/>
  <c r="BJ10" i="1" s="1"/>
  <c r="D11" i="1"/>
  <c r="BJ11" i="1" s="1"/>
  <c r="D12" i="1"/>
  <c r="BJ12" i="1" s="1"/>
  <c r="D13" i="1"/>
  <c r="BJ13" i="1" s="1"/>
  <c r="D18" i="1"/>
  <c r="BJ18" i="1" s="1"/>
  <c r="D19" i="1"/>
  <c r="BJ19" i="1" s="1"/>
  <c r="D20" i="1"/>
  <c r="BJ20" i="1" s="1"/>
  <c r="D21" i="1"/>
  <c r="BJ21" i="1" s="1"/>
  <c r="D22" i="1"/>
  <c r="BJ22" i="1" s="1"/>
  <c r="D23" i="1"/>
  <c r="BJ23" i="1" s="1"/>
  <c r="D24" i="1"/>
  <c r="BJ24" i="1" s="1"/>
  <c r="D25" i="1"/>
  <c r="BJ25" i="1" s="1"/>
  <c r="D26" i="1"/>
  <c r="BJ26" i="1" s="1"/>
  <c r="D27" i="1"/>
  <c r="BJ27" i="1" s="1"/>
  <c r="D28" i="1"/>
  <c r="BJ28" i="1" s="1"/>
  <c r="D29" i="1"/>
  <c r="BJ29" i="1" s="1"/>
  <c r="D30" i="1"/>
  <c r="BJ30" i="1" s="1"/>
  <c r="D15" i="1"/>
  <c r="BJ15" i="1" s="1"/>
  <c r="D16" i="1"/>
  <c r="BJ16" i="1" s="1"/>
  <c r="D17" i="1"/>
  <c r="BJ17" i="1" s="1"/>
  <c r="D14" i="1"/>
  <c r="BJ14" i="1" s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J5" i="1"/>
  <c r="F30" i="1"/>
  <c r="BF31" i="1"/>
  <c r="BE31" i="1"/>
  <c r="BA31" i="1"/>
  <c r="AZ31" i="1"/>
  <c r="AV31" i="1"/>
  <c r="AU31" i="1"/>
  <c r="AQ31" i="1"/>
  <c r="AP31" i="1"/>
  <c r="AL31" i="1"/>
  <c r="AK31" i="1"/>
  <c r="AG31" i="1"/>
  <c r="AF31" i="1"/>
  <c r="BI30" i="1"/>
  <c r="BH30" i="1"/>
  <c r="BD30" i="1"/>
  <c r="BC30" i="1"/>
  <c r="AY30" i="1"/>
  <c r="AX30" i="1"/>
  <c r="AT30" i="1"/>
  <c r="AS30" i="1"/>
  <c r="AO30" i="1"/>
  <c r="AN30" i="1"/>
  <c r="AJ30" i="1"/>
  <c r="AI30" i="1"/>
  <c r="BI29" i="1"/>
  <c r="BH29" i="1"/>
  <c r="BD29" i="1"/>
  <c r="BC29" i="1"/>
  <c r="AY29" i="1"/>
  <c r="AX29" i="1"/>
  <c r="AT29" i="1"/>
  <c r="AS29" i="1"/>
  <c r="AO29" i="1"/>
  <c r="AN29" i="1"/>
  <c r="AJ29" i="1"/>
  <c r="AI29" i="1"/>
  <c r="BI28" i="1"/>
  <c r="BH28" i="1"/>
  <c r="BD28" i="1"/>
  <c r="BC28" i="1"/>
  <c r="AY28" i="1"/>
  <c r="AX28" i="1"/>
  <c r="AT28" i="1"/>
  <c r="AS28" i="1"/>
  <c r="AO28" i="1"/>
  <c r="AN28" i="1"/>
  <c r="AJ28" i="1"/>
  <c r="AI28" i="1"/>
  <c r="BI27" i="1"/>
  <c r="BH27" i="1"/>
  <c r="BD27" i="1"/>
  <c r="BC27" i="1"/>
  <c r="AY27" i="1"/>
  <c r="AX27" i="1"/>
  <c r="AT27" i="1"/>
  <c r="AS27" i="1"/>
  <c r="AO27" i="1"/>
  <c r="AN27" i="1"/>
  <c r="AJ27" i="1"/>
  <c r="AI27" i="1"/>
  <c r="BI26" i="1"/>
  <c r="BH26" i="1"/>
  <c r="BD26" i="1"/>
  <c r="BC26" i="1"/>
  <c r="AY26" i="1"/>
  <c r="AX26" i="1"/>
  <c r="AT26" i="1"/>
  <c r="AS26" i="1"/>
  <c r="AO26" i="1"/>
  <c r="AN26" i="1"/>
  <c r="AJ26" i="1"/>
  <c r="AI26" i="1"/>
  <c r="BI25" i="1"/>
  <c r="BH25" i="1"/>
  <c r="BD25" i="1"/>
  <c r="BC25" i="1"/>
  <c r="AY25" i="1"/>
  <c r="AX25" i="1"/>
  <c r="AT25" i="1"/>
  <c r="AS25" i="1"/>
  <c r="AO25" i="1"/>
  <c r="AN25" i="1"/>
  <c r="AJ25" i="1"/>
  <c r="AI25" i="1"/>
  <c r="BI24" i="1"/>
  <c r="BH24" i="1"/>
  <c r="BD24" i="1"/>
  <c r="BC24" i="1"/>
  <c r="AY24" i="1"/>
  <c r="AX24" i="1"/>
  <c r="AT24" i="1"/>
  <c r="AS24" i="1"/>
  <c r="AO24" i="1"/>
  <c r="AN24" i="1"/>
  <c r="AJ24" i="1"/>
  <c r="AI24" i="1"/>
  <c r="BI23" i="1"/>
  <c r="BH23" i="1"/>
  <c r="BD23" i="1"/>
  <c r="BC23" i="1"/>
  <c r="AY23" i="1"/>
  <c r="AX23" i="1"/>
  <c r="AT23" i="1"/>
  <c r="AS23" i="1"/>
  <c r="AO23" i="1"/>
  <c r="AN23" i="1"/>
  <c r="AJ23" i="1"/>
  <c r="AI23" i="1"/>
  <c r="BI22" i="1"/>
  <c r="BH22" i="1"/>
  <c r="BD22" i="1"/>
  <c r="BC22" i="1"/>
  <c r="AY22" i="1"/>
  <c r="AX22" i="1"/>
  <c r="AT22" i="1"/>
  <c r="AS22" i="1"/>
  <c r="AO22" i="1"/>
  <c r="AN22" i="1"/>
  <c r="AJ22" i="1"/>
  <c r="AI22" i="1"/>
  <c r="BI21" i="1"/>
  <c r="BH21" i="1"/>
  <c r="BD21" i="1"/>
  <c r="BC21" i="1"/>
  <c r="AY21" i="1"/>
  <c r="AX21" i="1"/>
  <c r="AT21" i="1"/>
  <c r="AS21" i="1"/>
  <c r="AO21" i="1"/>
  <c r="AN21" i="1"/>
  <c r="AJ21" i="1"/>
  <c r="AI21" i="1"/>
  <c r="BI20" i="1"/>
  <c r="BH20" i="1"/>
  <c r="BD20" i="1"/>
  <c r="BC20" i="1"/>
  <c r="AY20" i="1"/>
  <c r="AX20" i="1"/>
  <c r="AT20" i="1"/>
  <c r="AS20" i="1"/>
  <c r="AO20" i="1"/>
  <c r="AN20" i="1"/>
  <c r="AJ20" i="1"/>
  <c r="AI20" i="1"/>
  <c r="BI19" i="1"/>
  <c r="BH19" i="1"/>
  <c r="BD19" i="1"/>
  <c r="BC19" i="1"/>
  <c r="AY19" i="1"/>
  <c r="AX19" i="1"/>
  <c r="AT19" i="1"/>
  <c r="AS19" i="1"/>
  <c r="AO19" i="1"/>
  <c r="AN19" i="1"/>
  <c r="AJ19" i="1"/>
  <c r="AI19" i="1"/>
  <c r="BI18" i="1"/>
  <c r="BH18" i="1"/>
  <c r="BD18" i="1"/>
  <c r="BC18" i="1"/>
  <c r="AY18" i="1"/>
  <c r="AX18" i="1"/>
  <c r="AT18" i="1"/>
  <c r="AS18" i="1"/>
  <c r="AO18" i="1"/>
  <c r="AN18" i="1"/>
  <c r="AJ18" i="1"/>
  <c r="AI18" i="1"/>
  <c r="BI17" i="1"/>
  <c r="BH17" i="1"/>
  <c r="BD17" i="1"/>
  <c r="BC17" i="1"/>
  <c r="AY17" i="1"/>
  <c r="AX17" i="1"/>
  <c r="AT17" i="1"/>
  <c r="AS17" i="1"/>
  <c r="AO17" i="1"/>
  <c r="AN17" i="1"/>
  <c r="AJ17" i="1"/>
  <c r="AI17" i="1"/>
  <c r="BI16" i="1"/>
  <c r="BH16" i="1"/>
  <c r="BD16" i="1"/>
  <c r="BC16" i="1"/>
  <c r="AY16" i="1"/>
  <c r="AX16" i="1"/>
  <c r="AT16" i="1"/>
  <c r="AS16" i="1"/>
  <c r="AO16" i="1"/>
  <c r="AN16" i="1"/>
  <c r="AJ16" i="1"/>
  <c r="AI16" i="1"/>
  <c r="BI15" i="1"/>
  <c r="BH15" i="1"/>
  <c r="BD15" i="1"/>
  <c r="BC15" i="1"/>
  <c r="AY15" i="1"/>
  <c r="AX15" i="1"/>
  <c r="AT15" i="1"/>
  <c r="AS15" i="1"/>
  <c r="AO15" i="1"/>
  <c r="AN15" i="1"/>
  <c r="AJ15" i="1"/>
  <c r="AI15" i="1"/>
  <c r="BI14" i="1"/>
  <c r="BH14" i="1"/>
  <c r="BD14" i="1"/>
  <c r="BC14" i="1"/>
  <c r="AY14" i="1"/>
  <c r="AX14" i="1"/>
  <c r="AT14" i="1"/>
  <c r="AS14" i="1"/>
  <c r="AO14" i="1"/>
  <c r="AN14" i="1"/>
  <c r="AJ14" i="1"/>
  <c r="AI14" i="1"/>
  <c r="BI13" i="1"/>
  <c r="BH13" i="1"/>
  <c r="BD13" i="1"/>
  <c r="BC13" i="1"/>
  <c r="AY13" i="1"/>
  <c r="AX13" i="1"/>
  <c r="AT13" i="1"/>
  <c r="AS13" i="1"/>
  <c r="AO13" i="1"/>
  <c r="AN13" i="1"/>
  <c r="AJ13" i="1"/>
  <c r="AI13" i="1"/>
  <c r="BI12" i="1"/>
  <c r="BH12" i="1"/>
  <c r="BD12" i="1"/>
  <c r="BC12" i="1"/>
  <c r="AY12" i="1"/>
  <c r="AX12" i="1"/>
  <c r="AT12" i="1"/>
  <c r="AS12" i="1"/>
  <c r="AO12" i="1"/>
  <c r="AN12" i="1"/>
  <c r="AJ12" i="1"/>
  <c r="AI12" i="1"/>
  <c r="BI11" i="1"/>
  <c r="BH11" i="1"/>
  <c r="BD11" i="1"/>
  <c r="BC11" i="1"/>
  <c r="AY11" i="1"/>
  <c r="AX11" i="1"/>
  <c r="AT11" i="1"/>
  <c r="AS11" i="1"/>
  <c r="AO11" i="1"/>
  <c r="AN11" i="1"/>
  <c r="AJ11" i="1"/>
  <c r="AI11" i="1"/>
  <c r="BI10" i="1"/>
  <c r="BH10" i="1"/>
  <c r="BD10" i="1"/>
  <c r="BC10" i="1"/>
  <c r="AY10" i="1"/>
  <c r="AX10" i="1"/>
  <c r="AT10" i="1"/>
  <c r="AS10" i="1"/>
  <c r="AO10" i="1"/>
  <c r="AN10" i="1"/>
  <c r="AJ10" i="1"/>
  <c r="AI10" i="1"/>
  <c r="BI9" i="1"/>
  <c r="BH9" i="1"/>
  <c r="BD9" i="1"/>
  <c r="BC9" i="1"/>
  <c r="AY9" i="1"/>
  <c r="AX9" i="1"/>
  <c r="AT9" i="1"/>
  <c r="AS9" i="1"/>
  <c r="AO9" i="1"/>
  <c r="AN9" i="1"/>
  <c r="AJ9" i="1"/>
  <c r="AI9" i="1"/>
  <c r="BI8" i="1"/>
  <c r="BH8" i="1"/>
  <c r="BD8" i="1"/>
  <c r="BC8" i="1"/>
  <c r="AY8" i="1"/>
  <c r="AX8" i="1"/>
  <c r="AT8" i="1"/>
  <c r="AS8" i="1"/>
  <c r="AO8" i="1"/>
  <c r="AN8" i="1"/>
  <c r="AJ8" i="1"/>
  <c r="AI8" i="1"/>
  <c r="BI7" i="1"/>
  <c r="BH7" i="1"/>
  <c r="BD7" i="1"/>
  <c r="BC7" i="1"/>
  <c r="AY7" i="1"/>
  <c r="AX7" i="1"/>
  <c r="AT7" i="1"/>
  <c r="AS7" i="1"/>
  <c r="AO7" i="1"/>
  <c r="AN7" i="1"/>
  <c r="AJ7" i="1"/>
  <c r="AI7" i="1"/>
  <c r="BI6" i="1"/>
  <c r="BH6" i="1"/>
  <c r="BD6" i="1"/>
  <c r="BC6" i="1"/>
  <c r="AY6" i="1"/>
  <c r="AX6" i="1"/>
  <c r="AT6" i="1"/>
  <c r="AS6" i="1"/>
  <c r="AO6" i="1"/>
  <c r="AN6" i="1"/>
  <c r="AJ6" i="1"/>
  <c r="AI6" i="1"/>
  <c r="BI5" i="1"/>
  <c r="BH5" i="1"/>
  <c r="BD5" i="1"/>
  <c r="BC5" i="1"/>
  <c r="AY5" i="1"/>
  <c r="AX5" i="1"/>
  <c r="AT5" i="1"/>
  <c r="AS5" i="1"/>
  <c r="AO5" i="1"/>
  <c r="AN5" i="1"/>
  <c r="AJ5" i="1"/>
  <c r="AI5" i="1"/>
  <c r="AB31" i="1"/>
  <c r="AA31" i="1"/>
  <c r="AE31" i="1" s="1"/>
  <c r="AE30" i="1"/>
  <c r="AD30" i="1"/>
  <c r="AE29" i="1"/>
  <c r="AD29" i="1"/>
  <c r="AE28" i="1"/>
  <c r="AD28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AE9" i="1"/>
  <c r="AD9" i="1"/>
  <c r="AE8" i="1"/>
  <c r="AD8" i="1"/>
  <c r="AE7" i="1"/>
  <c r="AD7" i="1"/>
  <c r="AE6" i="1"/>
  <c r="AD6" i="1"/>
  <c r="AE5" i="1"/>
  <c r="AD5" i="1"/>
  <c r="W31" i="1"/>
  <c r="V31" i="1"/>
  <c r="R31" i="1"/>
  <c r="Q31" i="1"/>
  <c r="M31" i="1"/>
  <c r="L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Z23" i="1"/>
  <c r="Y23" i="1"/>
  <c r="Z22" i="1"/>
  <c r="Y22" i="1"/>
  <c r="Z21" i="1"/>
  <c r="Y21" i="1"/>
  <c r="Z20" i="1"/>
  <c r="Y20" i="1"/>
  <c r="Z19" i="1"/>
  <c r="Y19" i="1"/>
  <c r="Z18" i="1"/>
  <c r="Y18" i="1"/>
  <c r="Z17" i="1"/>
  <c r="Y17" i="1"/>
  <c r="Z16" i="1"/>
  <c r="Y16" i="1"/>
  <c r="Z15" i="1"/>
  <c r="Y15" i="1"/>
  <c r="Z14" i="1"/>
  <c r="Y14" i="1"/>
  <c r="Z13" i="1"/>
  <c r="Y13" i="1"/>
  <c r="Z12" i="1"/>
  <c r="Y12" i="1"/>
  <c r="Z11" i="1"/>
  <c r="Y11" i="1"/>
  <c r="Z10" i="1"/>
  <c r="Y10" i="1"/>
  <c r="Z9" i="1"/>
  <c r="Y9" i="1"/>
  <c r="Z8" i="1"/>
  <c r="Y8" i="1"/>
  <c r="Z7" i="1"/>
  <c r="Y7" i="1"/>
  <c r="Z6" i="1"/>
  <c r="Y6" i="1"/>
  <c r="Z5" i="1"/>
  <c r="Y5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F6" i="1"/>
  <c r="F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G31" i="1"/>
  <c r="C31" i="1"/>
  <c r="B31" i="1"/>
  <c r="F31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BG40" i="1" l="1"/>
  <c r="BG48" i="1"/>
  <c r="BG46" i="1"/>
  <c r="BG44" i="1"/>
  <c r="BG36" i="1"/>
  <c r="BK31" i="1"/>
  <c r="BO31" i="1" s="1"/>
  <c r="BO5" i="1"/>
  <c r="BN5" i="1"/>
  <c r="BM5" i="1"/>
  <c r="BO6" i="1"/>
  <c r="BN6" i="1"/>
  <c r="BM6" i="1"/>
  <c r="BO7" i="1"/>
  <c r="BN7" i="1"/>
  <c r="BM7" i="1"/>
  <c r="BO8" i="1"/>
  <c r="BN8" i="1"/>
  <c r="BM8" i="1"/>
  <c r="BO9" i="1"/>
  <c r="BN9" i="1"/>
  <c r="BM9" i="1"/>
  <c r="BO10" i="1"/>
  <c r="BN10" i="1"/>
  <c r="BM10" i="1"/>
  <c r="BO11" i="1"/>
  <c r="BN11" i="1"/>
  <c r="BM11" i="1"/>
  <c r="BO12" i="1"/>
  <c r="BN12" i="1"/>
  <c r="BM12" i="1"/>
  <c r="BO13" i="1"/>
  <c r="BN13" i="1"/>
  <c r="BM13" i="1"/>
  <c r="BO14" i="1"/>
  <c r="BN14" i="1"/>
  <c r="BM14" i="1"/>
  <c r="BO15" i="1"/>
  <c r="BN15" i="1"/>
  <c r="BM15" i="1"/>
  <c r="BO16" i="1"/>
  <c r="BN16" i="1"/>
  <c r="BM16" i="1"/>
  <c r="BO17" i="1"/>
  <c r="BN17" i="1"/>
  <c r="BM17" i="1"/>
  <c r="BO18" i="1"/>
  <c r="BN18" i="1"/>
  <c r="BM18" i="1"/>
  <c r="BO19" i="1"/>
  <c r="BN19" i="1"/>
  <c r="BM19" i="1"/>
  <c r="BO20" i="1"/>
  <c r="BN20" i="1"/>
  <c r="BM20" i="1"/>
  <c r="BO21" i="1"/>
  <c r="BN21" i="1"/>
  <c r="BM21" i="1"/>
  <c r="BO22" i="1"/>
  <c r="BN22" i="1"/>
  <c r="BM22" i="1"/>
  <c r="BO23" i="1"/>
  <c r="BN23" i="1"/>
  <c r="BM23" i="1"/>
  <c r="BO24" i="1"/>
  <c r="BN24" i="1"/>
  <c r="BM24" i="1"/>
  <c r="BO25" i="1"/>
  <c r="BN25" i="1"/>
  <c r="BM25" i="1"/>
  <c r="BO26" i="1"/>
  <c r="BN26" i="1"/>
  <c r="BM26" i="1"/>
  <c r="BO27" i="1"/>
  <c r="BN27" i="1"/>
  <c r="BM27" i="1"/>
  <c r="BO28" i="1"/>
  <c r="BN28" i="1"/>
  <c r="BM28" i="1"/>
  <c r="BO29" i="1"/>
  <c r="BN29" i="1"/>
  <c r="BM29" i="1"/>
  <c r="BO30" i="1"/>
  <c r="BN30" i="1"/>
  <c r="BM30" i="1"/>
  <c r="BI4" i="3"/>
  <c r="BJ4" i="3"/>
  <c r="BK4" i="3"/>
  <c r="BL4" i="3"/>
  <c r="BH4" i="3"/>
  <c r="AY4" i="3"/>
  <c r="AZ4" i="3"/>
  <c r="BA4" i="3"/>
  <c r="AX4" i="3"/>
  <c r="AN4" i="3"/>
  <c r="AO4" i="3"/>
  <c r="AP4" i="3"/>
  <c r="AM4" i="3"/>
  <c r="AC4" i="3"/>
  <c r="AD4" i="3"/>
  <c r="AE4" i="3"/>
  <c r="AF4" i="3"/>
  <c r="AB4" i="3"/>
  <c r="BM4" i="3"/>
  <c r="BB4" i="3"/>
  <c r="AG4" i="3"/>
  <c r="S4" i="3"/>
  <c r="T4" i="3"/>
  <c r="U4" i="3"/>
  <c r="R4" i="3"/>
  <c r="M4" i="3"/>
  <c r="N4" i="3"/>
  <c r="O4" i="3"/>
  <c r="P4" i="3"/>
  <c r="L4" i="3"/>
  <c r="E31" i="1"/>
  <c r="BB31" i="1"/>
  <c r="BG49" i="1" s="1"/>
  <c r="AR31" i="1"/>
  <c r="BG47" i="1" s="1"/>
  <c r="AH31" i="1"/>
  <c r="BG45" i="1" s="1"/>
  <c r="X31" i="1"/>
  <c r="I31" i="1"/>
  <c r="BJ31" i="1"/>
  <c r="BH31" i="1"/>
  <c r="D31" i="1"/>
  <c r="I35" i="1" s="1"/>
  <c r="P31" i="1"/>
  <c r="U31" i="1"/>
  <c r="AJ31" i="1"/>
  <c r="BD31" i="1"/>
  <c r="AX31" i="1"/>
  <c r="AY31" i="1"/>
  <c r="BI31" i="1"/>
  <c r="AT31" i="1"/>
  <c r="AO31" i="1"/>
  <c r="AI31" i="1"/>
  <c r="T31" i="1"/>
  <c r="AN31" i="1"/>
  <c r="AD31" i="1"/>
  <c r="Z31" i="1"/>
  <c r="Y31" i="1"/>
  <c r="O31" i="1"/>
  <c r="K5" i="1"/>
  <c r="H31" i="1"/>
  <c r="K31" i="1" s="1"/>
  <c r="BC31" i="1"/>
  <c r="AS31" i="1"/>
  <c r="J31" i="1"/>
  <c r="BH5" i="3" l="1"/>
  <c r="BH6" i="3"/>
  <c r="BH7" i="3"/>
  <c r="BH8" i="3"/>
  <c r="BH9" i="3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L5" i="3"/>
  <c r="BL6" i="3"/>
  <c r="BL7" i="3"/>
  <c r="BL8" i="3"/>
  <c r="BL9" i="3"/>
  <c r="BL10" i="3"/>
  <c r="BL11" i="3"/>
  <c r="BL12" i="3"/>
  <c r="BL13" i="3"/>
  <c r="BL14" i="3"/>
  <c r="BL15" i="3"/>
  <c r="BL16" i="3"/>
  <c r="BL17" i="3"/>
  <c r="BL18" i="3"/>
  <c r="BL19" i="3"/>
  <c r="BL20" i="3"/>
  <c r="BL21" i="3"/>
  <c r="BL22" i="3"/>
  <c r="BL23" i="3"/>
  <c r="BL24" i="3"/>
  <c r="BL25" i="3"/>
  <c r="BL26" i="3"/>
  <c r="BL27" i="3"/>
  <c r="BL28" i="3"/>
  <c r="BL29" i="3"/>
  <c r="BL30" i="3"/>
  <c r="BK5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J5" i="3"/>
  <c r="BJ6" i="3"/>
  <c r="BJ7" i="3"/>
  <c r="BJ8" i="3"/>
  <c r="BJ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I5" i="3"/>
  <c r="BI6" i="3"/>
  <c r="BI7" i="3"/>
  <c r="BI8" i="3"/>
  <c r="BI9" i="3"/>
  <c r="BI10" i="3"/>
  <c r="BI11" i="3"/>
  <c r="BI12" i="3"/>
  <c r="BI13" i="3"/>
  <c r="BI14" i="3"/>
  <c r="BI1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AX5" i="3"/>
  <c r="AX6" i="3"/>
  <c r="AX7" i="3"/>
  <c r="AX8" i="3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BA5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AZ5" i="3"/>
  <c r="AZ6" i="3"/>
  <c r="AZ7" i="3"/>
  <c r="AZ8" i="3"/>
  <c r="AZ9" i="3"/>
  <c r="AZ10" i="3"/>
  <c r="AZ11" i="3"/>
  <c r="AZ12" i="3"/>
  <c r="AZ13" i="3"/>
  <c r="AZ14" i="3"/>
  <c r="AZ1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Y5" i="3"/>
  <c r="AY6" i="3"/>
  <c r="AY7" i="3"/>
  <c r="AY8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P5" i="3"/>
  <c r="AP6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O5" i="3"/>
  <c r="AO6" i="3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U5" i="3"/>
  <c r="U6" i="3"/>
  <c r="S5" i="3"/>
  <c r="S6" i="3"/>
  <c r="T5" i="3"/>
  <c r="Q2" i="4" s="1"/>
  <c r="R5" i="3"/>
  <c r="R6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L5" i="3"/>
  <c r="P5" i="3"/>
  <c r="O5" i="3"/>
  <c r="N5" i="3"/>
  <c r="M5" i="3"/>
  <c r="BB34" i="1"/>
  <c r="BB35" i="1" s="1"/>
  <c r="BG41" i="1"/>
  <c r="AR34" i="1"/>
  <c r="AR35" i="1" s="1"/>
  <c r="BG39" i="1"/>
  <c r="AH33" i="1"/>
  <c r="AH34" i="1" s="1"/>
  <c r="BG37" i="1"/>
  <c r="BM31" i="1"/>
  <c r="BN31" i="1"/>
  <c r="H4" i="3"/>
  <c r="I4" i="3"/>
  <c r="J4" i="3"/>
  <c r="G4" i="3"/>
  <c r="C4" i="3"/>
  <c r="D4" i="3"/>
  <c r="E4" i="3"/>
  <c r="B4" i="3"/>
  <c r="AW2" i="4"/>
  <c r="AW3" i="4"/>
  <c r="AW4" i="4"/>
  <c r="AW5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8" i="4"/>
  <c r="AW19" i="4"/>
  <c r="AW20" i="4"/>
  <c r="AW21" i="4"/>
  <c r="AW22" i="4"/>
  <c r="AW23" i="4"/>
  <c r="AW24" i="4"/>
  <c r="AW25" i="4"/>
  <c r="AW26" i="4"/>
  <c r="AW27" i="4"/>
  <c r="BA2" i="4"/>
  <c r="BA3" i="4"/>
  <c r="BA4" i="4"/>
  <c r="BA5" i="4"/>
  <c r="BA6" i="4"/>
  <c r="BA7" i="4"/>
  <c r="BA8" i="4"/>
  <c r="BA9" i="4"/>
  <c r="BA10" i="4"/>
  <c r="BA11" i="4"/>
  <c r="BA12" i="4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AZ2" i="4"/>
  <c r="AZ3" i="4"/>
  <c r="AZ4" i="4"/>
  <c r="AZ5" i="4"/>
  <c r="AZ6" i="4"/>
  <c r="AZ7" i="4"/>
  <c r="AZ8" i="4"/>
  <c r="AZ9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Y2" i="4"/>
  <c r="AY3" i="4"/>
  <c r="AY4" i="4"/>
  <c r="AY5" i="4"/>
  <c r="AY6" i="4"/>
  <c r="AY7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X2" i="4"/>
  <c r="AX3" i="4"/>
  <c r="AX4" i="4"/>
  <c r="AX5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BH31" i="3"/>
  <c r="BM5" i="3"/>
  <c r="AO2" i="4"/>
  <c r="AO3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R2" i="4"/>
  <c r="AR3" i="4"/>
  <c r="AR4" i="4"/>
  <c r="AR5" i="4"/>
  <c r="AR6" i="4"/>
  <c r="AR7" i="4"/>
  <c r="AR8" i="4"/>
  <c r="AR9" i="4"/>
  <c r="AR10" i="4"/>
  <c r="AR11" i="4"/>
  <c r="AR12" i="4"/>
  <c r="AR13" i="4"/>
  <c r="AR14" i="4"/>
  <c r="AR15" i="4"/>
  <c r="AR16" i="4"/>
  <c r="AR17" i="4"/>
  <c r="AR18" i="4"/>
  <c r="AR19" i="4"/>
  <c r="AR20" i="4"/>
  <c r="AR21" i="4"/>
  <c r="AR22" i="4"/>
  <c r="AR23" i="4"/>
  <c r="AR24" i="4"/>
  <c r="AR25" i="4"/>
  <c r="AR26" i="4"/>
  <c r="AR27" i="4"/>
  <c r="AQ2" i="4"/>
  <c r="AQ3" i="4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P2" i="4"/>
  <c r="AP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X31" i="3"/>
  <c r="BB5" i="3"/>
  <c r="BD4" i="3"/>
  <c r="BE4" i="3"/>
  <c r="BF4" i="3"/>
  <c r="BC4" i="3"/>
  <c r="BC5" i="3" s="1"/>
  <c r="AS4" i="3"/>
  <c r="AT4" i="3"/>
  <c r="AU4" i="3"/>
  <c r="AV4" i="3"/>
  <c r="AR4" i="3"/>
  <c r="AF3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G2" i="4"/>
  <c r="AG3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H2" i="4"/>
  <c r="AH3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I2" i="4"/>
  <c r="AI3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Q4" i="3"/>
  <c r="AF2" i="4"/>
  <c r="AI4" i="3"/>
  <c r="AJ4" i="3"/>
  <c r="AK4" i="3"/>
  <c r="AH4" i="3"/>
  <c r="W2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AA2" i="4"/>
  <c r="AA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Z2" i="4"/>
  <c r="Z3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Y2" i="4"/>
  <c r="Y3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X2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AG5" i="3"/>
  <c r="AB31" i="3"/>
  <c r="X4" i="3"/>
  <c r="Y4" i="3"/>
  <c r="Z4" i="3"/>
  <c r="W4" i="3"/>
  <c r="P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O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T31" i="3"/>
  <c r="S31" i="3"/>
  <c r="V4" i="3"/>
  <c r="N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M2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L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K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J2" i="4"/>
  <c r="Q4" i="3"/>
  <c r="BC6" i="3" l="1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E5" i="3"/>
  <c r="BE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D5" i="3"/>
  <c r="BD6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AR5" i="3"/>
  <c r="AR6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V5" i="3"/>
  <c r="AV6" i="3"/>
  <c r="AV7" i="3"/>
  <c r="AV8" i="3"/>
  <c r="AV9" i="3"/>
  <c r="AV10" i="3"/>
  <c r="AV11" i="3"/>
  <c r="AV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U5" i="3"/>
  <c r="AU6" i="3"/>
  <c r="AU7" i="3"/>
  <c r="AU8" i="3"/>
  <c r="AU9" i="3"/>
  <c r="AU10" i="3"/>
  <c r="AU11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S5" i="3"/>
  <c r="AS6" i="3"/>
  <c r="AS7" i="3"/>
  <c r="AS8" i="3"/>
  <c r="AS9" i="3"/>
  <c r="AS10" i="3"/>
  <c r="AS11" i="3"/>
  <c r="AS12" i="3"/>
  <c r="AS13" i="3"/>
  <c r="AS14" i="3"/>
  <c r="AS1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Q30" i="3"/>
  <c r="J27" i="4"/>
  <c r="Q29" i="3"/>
  <c r="J26" i="4"/>
  <c r="Q28" i="3"/>
  <c r="J25" i="4"/>
  <c r="Q27" i="3"/>
  <c r="J24" i="4"/>
  <c r="Q26" i="3"/>
  <c r="J23" i="4"/>
  <c r="Q25" i="3"/>
  <c r="J22" i="4"/>
  <c r="Q24" i="3"/>
  <c r="J21" i="4"/>
  <c r="Q23" i="3"/>
  <c r="J20" i="4"/>
  <c r="Q22" i="3"/>
  <c r="J19" i="4"/>
  <c r="Q21" i="3"/>
  <c r="J18" i="4"/>
  <c r="Q20" i="3"/>
  <c r="J17" i="4"/>
  <c r="Q19" i="3"/>
  <c r="J16" i="4"/>
  <c r="Q18" i="3"/>
  <c r="J15" i="4"/>
  <c r="Q17" i="3"/>
  <c r="J14" i="4"/>
  <c r="Q16" i="3"/>
  <c r="J13" i="4"/>
  <c r="Q15" i="3"/>
  <c r="J12" i="4"/>
  <c r="Q14" i="3"/>
  <c r="J11" i="4"/>
  <c r="Q13" i="3"/>
  <c r="J10" i="4"/>
  <c r="Q12" i="3"/>
  <c r="J9" i="4"/>
  <c r="Q11" i="3"/>
  <c r="J8" i="4"/>
  <c r="Q10" i="3"/>
  <c r="J7" i="4"/>
  <c r="Q9" i="3"/>
  <c r="J6" i="4"/>
  <c r="Q8" i="3"/>
  <c r="J5" i="4"/>
  <c r="Q7" i="3"/>
  <c r="J4" i="4"/>
  <c r="Q6" i="3"/>
  <c r="J3" i="4"/>
  <c r="U31" i="3"/>
  <c r="R2" i="4"/>
  <c r="BO4" i="3"/>
  <c r="BP4" i="3"/>
  <c r="BQ4" i="3"/>
  <c r="BR4" i="3"/>
  <c r="BN4" i="3"/>
  <c r="I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G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K4" i="3"/>
  <c r="F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F4" i="3"/>
  <c r="BI31" i="3"/>
  <c r="BJ31" i="3"/>
  <c r="BK31" i="3"/>
  <c r="BL31" i="3"/>
  <c r="BM30" i="3"/>
  <c r="BM29" i="3"/>
  <c r="BM28" i="3"/>
  <c r="BM27" i="3"/>
  <c r="BM26" i="3"/>
  <c r="BM25" i="3"/>
  <c r="BM24" i="3"/>
  <c r="BM23" i="3"/>
  <c r="BM22" i="3"/>
  <c r="BM21" i="3"/>
  <c r="BM20" i="3"/>
  <c r="BM19" i="3"/>
  <c r="BM18" i="3"/>
  <c r="BM17" i="3"/>
  <c r="BM16" i="3"/>
  <c r="BM15" i="3"/>
  <c r="BM14" i="3"/>
  <c r="BM13" i="3"/>
  <c r="BM12" i="3"/>
  <c r="BM11" i="3"/>
  <c r="BM10" i="3"/>
  <c r="BM9" i="3"/>
  <c r="BM8" i="3"/>
  <c r="BM7" i="3"/>
  <c r="BM6" i="3"/>
  <c r="BM31" i="3" s="1"/>
  <c r="AS3" i="4"/>
  <c r="AS4" i="4"/>
  <c r="AS5" i="4"/>
  <c r="AS6" i="4"/>
  <c r="AS7" i="4"/>
  <c r="AS8" i="4"/>
  <c r="AS9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V3" i="4"/>
  <c r="AV4" i="4"/>
  <c r="AV5" i="4"/>
  <c r="AV6" i="4"/>
  <c r="AV7" i="4"/>
  <c r="AV8" i="4"/>
  <c r="AV9" i="4"/>
  <c r="AV10" i="4"/>
  <c r="AV11" i="4"/>
  <c r="AV12" i="4"/>
  <c r="AV13" i="4"/>
  <c r="AV14" i="4"/>
  <c r="AV15" i="4"/>
  <c r="AV16" i="4"/>
  <c r="AV17" i="4"/>
  <c r="AV18" i="4"/>
  <c r="AV19" i="4"/>
  <c r="AV20" i="4"/>
  <c r="AV21" i="4"/>
  <c r="AV22" i="4"/>
  <c r="AV23" i="4"/>
  <c r="AV24" i="4"/>
  <c r="AV25" i="4"/>
  <c r="AV26" i="4"/>
  <c r="AV27" i="4"/>
  <c r="AU3" i="4"/>
  <c r="AU4" i="4"/>
  <c r="AU5" i="4"/>
  <c r="AU6" i="4"/>
  <c r="AU7" i="4"/>
  <c r="AU8" i="4"/>
  <c r="AU9" i="4"/>
  <c r="AU10" i="4"/>
  <c r="AU11" i="4"/>
  <c r="AU12" i="4"/>
  <c r="AU13" i="4"/>
  <c r="AU14" i="4"/>
  <c r="AU15" i="4"/>
  <c r="AU16" i="4"/>
  <c r="AU17" i="4"/>
  <c r="AU18" i="4"/>
  <c r="AU19" i="4"/>
  <c r="AU20" i="4"/>
  <c r="AU21" i="4"/>
  <c r="AU22" i="4"/>
  <c r="AU23" i="4"/>
  <c r="AU24" i="4"/>
  <c r="AU25" i="4"/>
  <c r="AU26" i="4"/>
  <c r="AU27" i="4"/>
  <c r="AT3" i="4"/>
  <c r="AT4" i="4"/>
  <c r="AT5" i="4"/>
  <c r="AT6" i="4"/>
  <c r="AT7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BG4" i="3"/>
  <c r="AY31" i="3"/>
  <c r="AZ31" i="3"/>
  <c r="BA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B7" i="3"/>
  <c r="BB6" i="3"/>
  <c r="BB31" i="3" s="1"/>
  <c r="AN2" i="4"/>
  <c r="AN3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J3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M2" i="4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L2" i="4"/>
  <c r="AL3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K2" i="4"/>
  <c r="AK3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W4" i="3"/>
  <c r="AJ2" i="4"/>
  <c r="AP31" i="3"/>
  <c r="AO31" i="3"/>
  <c r="AN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M31" i="3"/>
  <c r="AQ5" i="3"/>
  <c r="AQ31" i="3" s="1"/>
  <c r="AB3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E2" i="4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D2" i="4"/>
  <c r="AD3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C2" i="4"/>
  <c r="AC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L4" i="3"/>
  <c r="AB2" i="4"/>
  <c r="AC31" i="3"/>
  <c r="AD31" i="3"/>
  <c r="AE31" i="3"/>
  <c r="AF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31" i="3" s="1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V2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U2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T2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AA4" i="3"/>
  <c r="S2" i="4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31" i="3" s="1"/>
  <c r="R31" i="3"/>
  <c r="L31" i="3"/>
  <c r="Q5" i="3"/>
  <c r="Q31" i="3" s="1"/>
  <c r="M31" i="3"/>
  <c r="N31" i="3"/>
  <c r="O31" i="3"/>
  <c r="P31" i="3"/>
  <c r="B31" i="3" l="1"/>
  <c r="B2" i="4"/>
  <c r="C2" i="4"/>
  <c r="C31" i="3"/>
  <c r="BC31" i="3"/>
  <c r="AS2" i="4"/>
  <c r="BD31" i="3"/>
  <c r="AT2" i="4"/>
  <c r="BE31" i="3"/>
  <c r="AU2" i="4"/>
  <c r="BF31" i="3"/>
  <c r="AV2" i="4"/>
  <c r="BN6" i="3"/>
  <c r="BB3" i="4" s="1"/>
  <c r="BN7" i="3"/>
  <c r="BB4" i="4" s="1"/>
  <c r="BN8" i="3"/>
  <c r="BB5" i="4" s="1"/>
  <c r="BN9" i="3"/>
  <c r="BB6" i="4" s="1"/>
  <c r="BN10" i="3"/>
  <c r="BB7" i="4" s="1"/>
  <c r="BN11" i="3"/>
  <c r="BB8" i="4" s="1"/>
  <c r="BN12" i="3"/>
  <c r="BB9" i="4" s="1"/>
  <c r="BN13" i="3"/>
  <c r="BB10" i="4" s="1"/>
  <c r="BN14" i="3"/>
  <c r="BB11" i="4" s="1"/>
  <c r="BN15" i="3"/>
  <c r="BB12" i="4" s="1"/>
  <c r="BN16" i="3"/>
  <c r="BB13" i="4" s="1"/>
  <c r="BN17" i="3"/>
  <c r="BB14" i="4" s="1"/>
  <c r="BN18" i="3"/>
  <c r="BB15" i="4" s="1"/>
  <c r="BN19" i="3"/>
  <c r="BB16" i="4" s="1"/>
  <c r="BN20" i="3"/>
  <c r="BB17" i="4" s="1"/>
  <c r="BN21" i="3"/>
  <c r="BB18" i="4" s="1"/>
  <c r="BN22" i="3"/>
  <c r="BB19" i="4" s="1"/>
  <c r="BN23" i="3"/>
  <c r="BB20" i="4" s="1"/>
  <c r="BN24" i="3"/>
  <c r="BB21" i="4" s="1"/>
  <c r="BN25" i="3"/>
  <c r="BB22" i="4" s="1"/>
  <c r="BN26" i="3"/>
  <c r="BB23" i="4" s="1"/>
  <c r="BN27" i="3"/>
  <c r="BB24" i="4" s="1"/>
  <c r="BN28" i="3"/>
  <c r="BB25" i="4" s="1"/>
  <c r="BN29" i="3"/>
  <c r="BB26" i="4" s="1"/>
  <c r="BN30" i="3"/>
  <c r="BB27" i="4" s="1"/>
  <c r="BR5" i="3"/>
  <c r="BF2" i="4" s="1"/>
  <c r="BR6" i="3"/>
  <c r="BF3" i="4" s="1"/>
  <c r="BR7" i="3"/>
  <c r="BF4" i="4" s="1"/>
  <c r="BR8" i="3"/>
  <c r="BF5" i="4" s="1"/>
  <c r="BR9" i="3"/>
  <c r="BF6" i="4" s="1"/>
  <c r="BR10" i="3"/>
  <c r="BF7" i="4" s="1"/>
  <c r="BR11" i="3"/>
  <c r="BF8" i="4" s="1"/>
  <c r="BR12" i="3"/>
  <c r="BF9" i="4" s="1"/>
  <c r="BR13" i="3"/>
  <c r="BF10" i="4" s="1"/>
  <c r="BR14" i="3"/>
  <c r="BF11" i="4" s="1"/>
  <c r="BR15" i="3"/>
  <c r="BF12" i="4" s="1"/>
  <c r="BR16" i="3"/>
  <c r="BF13" i="4" s="1"/>
  <c r="BR17" i="3"/>
  <c r="BF14" i="4" s="1"/>
  <c r="BR18" i="3"/>
  <c r="BF15" i="4" s="1"/>
  <c r="BR19" i="3"/>
  <c r="BF16" i="4" s="1"/>
  <c r="BR20" i="3"/>
  <c r="BF17" i="4" s="1"/>
  <c r="BR21" i="3"/>
  <c r="BF18" i="4" s="1"/>
  <c r="BR22" i="3"/>
  <c r="BF19" i="4" s="1"/>
  <c r="BR23" i="3"/>
  <c r="BF20" i="4" s="1"/>
  <c r="BR24" i="3"/>
  <c r="BF21" i="4" s="1"/>
  <c r="BR25" i="3"/>
  <c r="BF22" i="4" s="1"/>
  <c r="BR26" i="3"/>
  <c r="BF23" i="4" s="1"/>
  <c r="BR27" i="3"/>
  <c r="BF24" i="4" s="1"/>
  <c r="BR28" i="3"/>
  <c r="BF25" i="4" s="1"/>
  <c r="BR29" i="3"/>
  <c r="BF26" i="4" s="1"/>
  <c r="BR30" i="3"/>
  <c r="BF27" i="4" s="1"/>
  <c r="BQ5" i="3"/>
  <c r="BE2" i="4" s="1"/>
  <c r="BQ6" i="3"/>
  <c r="BE3" i="4" s="1"/>
  <c r="BQ7" i="3"/>
  <c r="BE4" i="4" s="1"/>
  <c r="BQ8" i="3"/>
  <c r="BE5" i="4" s="1"/>
  <c r="BQ9" i="3"/>
  <c r="BE6" i="4" s="1"/>
  <c r="BQ10" i="3"/>
  <c r="BE7" i="4" s="1"/>
  <c r="BQ11" i="3"/>
  <c r="BE8" i="4" s="1"/>
  <c r="BQ12" i="3"/>
  <c r="BE9" i="4" s="1"/>
  <c r="BQ13" i="3"/>
  <c r="BE10" i="4" s="1"/>
  <c r="BQ14" i="3"/>
  <c r="BE11" i="4" s="1"/>
  <c r="BQ15" i="3"/>
  <c r="BE12" i="4" s="1"/>
  <c r="BQ16" i="3"/>
  <c r="BE13" i="4" s="1"/>
  <c r="BQ17" i="3"/>
  <c r="BE14" i="4" s="1"/>
  <c r="BQ18" i="3"/>
  <c r="BE15" i="4" s="1"/>
  <c r="BQ19" i="3"/>
  <c r="BE16" i="4" s="1"/>
  <c r="BQ20" i="3"/>
  <c r="BE17" i="4" s="1"/>
  <c r="BQ21" i="3"/>
  <c r="BE18" i="4" s="1"/>
  <c r="BQ22" i="3"/>
  <c r="BE19" i="4" s="1"/>
  <c r="BQ23" i="3"/>
  <c r="BE20" i="4" s="1"/>
  <c r="BQ24" i="3"/>
  <c r="BE21" i="4" s="1"/>
  <c r="BQ25" i="3"/>
  <c r="BE22" i="4" s="1"/>
  <c r="BQ26" i="3"/>
  <c r="BE23" i="4" s="1"/>
  <c r="BQ27" i="3"/>
  <c r="BE24" i="4" s="1"/>
  <c r="BQ28" i="3"/>
  <c r="BE25" i="4" s="1"/>
  <c r="BQ29" i="3"/>
  <c r="BE26" i="4" s="1"/>
  <c r="BQ30" i="3"/>
  <c r="BE27" i="4" s="1"/>
  <c r="BP5" i="3"/>
  <c r="BD2" i="4" s="1"/>
  <c r="BP6" i="3"/>
  <c r="BD3" i="4" s="1"/>
  <c r="BP7" i="3"/>
  <c r="BD4" i="4" s="1"/>
  <c r="BP8" i="3"/>
  <c r="BD5" i="4" s="1"/>
  <c r="BP9" i="3"/>
  <c r="BD6" i="4" s="1"/>
  <c r="BP10" i="3"/>
  <c r="BD7" i="4" s="1"/>
  <c r="BP11" i="3"/>
  <c r="BD8" i="4" s="1"/>
  <c r="BP12" i="3"/>
  <c r="BD9" i="4" s="1"/>
  <c r="BP13" i="3"/>
  <c r="BD10" i="4" s="1"/>
  <c r="BP14" i="3"/>
  <c r="BD11" i="4" s="1"/>
  <c r="BP15" i="3"/>
  <c r="BD12" i="4" s="1"/>
  <c r="BP16" i="3"/>
  <c r="BD13" i="4" s="1"/>
  <c r="BP17" i="3"/>
  <c r="BD14" i="4" s="1"/>
  <c r="BP18" i="3"/>
  <c r="BD15" i="4" s="1"/>
  <c r="BP19" i="3"/>
  <c r="BD16" i="4" s="1"/>
  <c r="BP20" i="3"/>
  <c r="BD17" i="4" s="1"/>
  <c r="BP21" i="3"/>
  <c r="BD18" i="4" s="1"/>
  <c r="BP22" i="3"/>
  <c r="BD19" i="4" s="1"/>
  <c r="BP23" i="3"/>
  <c r="BD20" i="4" s="1"/>
  <c r="BP24" i="3"/>
  <c r="BD21" i="4" s="1"/>
  <c r="BP25" i="3"/>
  <c r="BD22" i="4" s="1"/>
  <c r="BP26" i="3"/>
  <c r="BD23" i="4" s="1"/>
  <c r="BP27" i="3"/>
  <c r="BD24" i="4" s="1"/>
  <c r="BP28" i="3"/>
  <c r="BD25" i="4" s="1"/>
  <c r="BP29" i="3"/>
  <c r="BD26" i="4" s="1"/>
  <c r="BP30" i="3"/>
  <c r="BD27" i="4" s="1"/>
  <c r="BO5" i="3"/>
  <c r="BC2" i="4" s="1"/>
  <c r="BO6" i="3"/>
  <c r="BC3" i="4" s="1"/>
  <c r="BO7" i="3"/>
  <c r="BC4" i="4" s="1"/>
  <c r="BO8" i="3"/>
  <c r="BC5" i="4" s="1"/>
  <c r="BO9" i="3"/>
  <c r="BC6" i="4" s="1"/>
  <c r="BO10" i="3"/>
  <c r="BC7" i="4" s="1"/>
  <c r="BO11" i="3"/>
  <c r="BC8" i="4" s="1"/>
  <c r="BO12" i="3"/>
  <c r="BC9" i="4" s="1"/>
  <c r="BO13" i="3"/>
  <c r="BC10" i="4" s="1"/>
  <c r="BO14" i="3"/>
  <c r="BC11" i="4" s="1"/>
  <c r="BO15" i="3"/>
  <c r="BC12" i="4" s="1"/>
  <c r="BO16" i="3"/>
  <c r="BC13" i="4" s="1"/>
  <c r="BO17" i="3"/>
  <c r="BC14" i="4" s="1"/>
  <c r="BO18" i="3"/>
  <c r="BC15" i="4" s="1"/>
  <c r="BO19" i="3"/>
  <c r="BC16" i="4" s="1"/>
  <c r="BO20" i="3"/>
  <c r="BC17" i="4" s="1"/>
  <c r="BO21" i="3"/>
  <c r="BC18" i="4" s="1"/>
  <c r="BO22" i="3"/>
  <c r="BC19" i="4" s="1"/>
  <c r="BO23" i="3"/>
  <c r="BC20" i="4" s="1"/>
  <c r="BO24" i="3"/>
  <c r="BC21" i="4" s="1"/>
  <c r="BO25" i="3"/>
  <c r="BC22" i="4" s="1"/>
  <c r="BO26" i="3"/>
  <c r="BC23" i="4" s="1"/>
  <c r="BO27" i="3"/>
  <c r="BC24" i="4" s="1"/>
  <c r="BO28" i="3"/>
  <c r="BC25" i="4" s="1"/>
  <c r="BO29" i="3"/>
  <c r="BC26" i="4" s="1"/>
  <c r="BO30" i="3"/>
  <c r="BC27" i="4" s="1"/>
  <c r="BS4" i="3"/>
  <c r="BN5" i="3"/>
  <c r="BB2" i="4" s="1"/>
  <c r="H31" i="3"/>
  <c r="I31" i="3"/>
  <c r="J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G31" i="3"/>
  <c r="K5" i="3"/>
  <c r="K31" i="3" s="1"/>
  <c r="D31" i="3"/>
  <c r="E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31" i="3" s="1"/>
  <c r="BG30" i="3"/>
  <c r="BG29" i="3"/>
  <c r="BG28" i="3"/>
  <c r="BG27" i="3"/>
  <c r="BG26" i="3"/>
  <c r="BG25" i="3"/>
  <c r="BG24" i="3"/>
  <c r="BG23" i="3"/>
  <c r="BG22" i="3"/>
  <c r="BG21" i="3"/>
  <c r="BG20" i="3"/>
  <c r="BG19" i="3"/>
  <c r="BG18" i="3"/>
  <c r="BG17" i="3"/>
  <c r="BG16" i="3"/>
  <c r="BG15" i="3"/>
  <c r="BG14" i="3"/>
  <c r="BG13" i="3"/>
  <c r="BG12" i="3"/>
  <c r="BG11" i="3"/>
  <c r="BG10" i="3"/>
  <c r="BG9" i="3"/>
  <c r="BG8" i="3"/>
  <c r="BG7" i="3"/>
  <c r="BG6" i="3"/>
  <c r="BG5" i="3"/>
  <c r="BG31" i="3" s="1"/>
  <c r="AS31" i="3"/>
  <c r="AT31" i="3"/>
  <c r="AU31" i="3"/>
  <c r="AR31" i="3"/>
  <c r="AI31" i="3"/>
  <c r="AJ31" i="3"/>
  <c r="AK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AH31" i="3"/>
  <c r="AL5" i="3"/>
  <c r="AL31" i="3" s="1"/>
  <c r="X31" i="3"/>
  <c r="Y31" i="3"/>
  <c r="Z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AA5" i="3"/>
  <c r="AA31" i="3" s="1"/>
  <c r="W31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5" i="3"/>
  <c r="AW31" i="3" s="1"/>
  <c r="AV31" i="3"/>
  <c r="BO31" i="3" l="1"/>
  <c r="BP31" i="3"/>
  <c r="BQ31" i="3"/>
  <c r="BR31" i="3"/>
  <c r="BS30" i="3"/>
  <c r="BS29" i="3"/>
  <c r="BS28" i="3"/>
  <c r="BS27" i="3"/>
  <c r="BS26" i="3"/>
  <c r="BS25" i="3"/>
  <c r="BS24" i="3"/>
  <c r="BS23" i="3"/>
  <c r="BS22" i="3"/>
  <c r="BS21" i="3"/>
  <c r="BS20" i="3"/>
  <c r="BS19" i="3"/>
  <c r="BS18" i="3"/>
  <c r="BS17" i="3"/>
  <c r="BS16" i="3"/>
  <c r="BS15" i="3"/>
  <c r="BS14" i="3"/>
  <c r="BS13" i="3"/>
  <c r="BS12" i="3"/>
  <c r="BS11" i="3"/>
  <c r="BS10" i="3"/>
  <c r="BS9" i="3"/>
  <c r="BS8" i="3"/>
  <c r="BS7" i="3"/>
  <c r="BS6" i="3"/>
  <c r="BN31" i="3"/>
  <c r="BS5" i="3"/>
  <c r="BS3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tc={6CECF04C-C914-4B09-9E4F-BA6936D9B1C6}</author>
    <author>tc={1F28FFEB-702B-49AE-AB83-0C1B24A0FCFE}</author>
    <author>tc={B6158DDA-E3F6-4131-93F5-62D16D5DA13D}</author>
    <author>tc={50A0C021-D793-4C6C-B42B-C40E68A85626}</author>
    <author>tc={A7B5EB2E-761D-43C0-8FBB-AB185E9A28BE}</author>
    <author>tc={AA9AAEF8-26AF-4F32-A1F0-5ACBBED8968C}</author>
    <author>tc={EB610A86-C963-4FEF-879D-5E72C3D24A54}</author>
    <author>tc={D1B2DC1A-CE6D-43F4-A759-48A638E92418}</author>
    <author>tc={3BF16997-D60D-4ACB-B986-C8E0A581DEF6}</author>
    <author>tc={467A819A-C3F2-4441-B7B2-8F18427A7A55}</author>
    <author>tc={54C17AB6-6041-4A18-891C-BBEDA0596BCF}</author>
    <author>tc={B45024D7-E0BF-41C0-8EDF-3A4015DFC3A6}</author>
    <author>tc={0FF40AA4-CD3F-444F-9E0B-8CC3E030FA72}</author>
    <author>tc={5F8F1F80-F9AC-4FC1-BA8A-8745565CE463}</author>
    <author>tc={2705C022-64C8-437E-B350-07D3E30A297E}</author>
    <author>tc={26FDE98A-FAE0-4639-B38F-C86F06A653C8}</author>
    <author>tc={F6215D69-6E36-42C2-A42D-D370A790D3D1}</author>
    <author>tc={6FA166E3-5A49-4353-B1DC-8CD916292F74}</author>
    <author>tc={A81C3AD6-0322-4474-A902-7D28AE1E6BCF}</author>
    <author>tc={61409D90-ED59-41A2-86BB-4410E85CE340}</author>
    <author>tc={90326FC9-E1F2-486B-B414-039AA76512AB}</author>
    <author>tc={2F9D966B-77B3-4716-B0CB-B1F732402464}</author>
    <author>tc={D0FB4193-E4DF-43C1-ABA2-B7DDB3398A7B}</author>
    <author>tc={4396464A-0F91-4E85-84B7-F25B2E221B14}</author>
    <author>tc={E918C5EF-8C77-43D6-BB88-2596DB2981B9}</author>
    <author>tc={86836777-699C-437C-BC3B-FF483CD34FE2}</author>
    <author>tc={E3BF57E1-DE6F-4668-AE7E-9D93C0EABA39}</author>
    <author>tc={C4E319B8-E142-47D7-8951-4C145879EEA6}</author>
    <author>tc={8B38D236-5A1E-4F83-8C14-66317D901BF2}</author>
    <author>tc={C3B2D755-5ADC-4AEA-9C82-98AC82743BA1}</author>
    <author>tc={B80FA2A6-FB60-4935-9803-4BFA72C98A0C}</author>
    <author>tc={31F2DC78-AC38-431F-A00C-542D9F29038D}</author>
    <author>tc={FA1CB9D0-EA1F-47F5-ABC8-7CF38BC2A043}</author>
    <author>tc={D39DABE4-CC1A-4A13-B430-6FC9A10D7A36}</author>
    <author>tc={45532AFF-3736-4C04-9802-D0432A1DC856}</author>
    <author>tc={22A7A8E8-1B52-4BB9-B15E-B5C0AE40ED17}</author>
    <author>tc={F5C917F3-CB2C-4E68-A6D2-A665B579D607}</author>
    <author>tc={76683E6D-AAFC-4319-AAFD-36B2DCB0168F}</author>
    <author>tc={97209F67-16E6-4B23-9514-0429FD6BC7DC}</author>
    <author>tc={010AAF3F-615D-4E65-9D0F-938E746D7DA6}</author>
    <author>tc={54593E25-ABB9-42E3-BD75-F9C795565EE2}</author>
    <author>tc={F6139957-87DF-4190-ADEE-D9A175A59084}</author>
    <author>tc={E10186C9-047A-4E30-B28D-7B9F8D354BC1}</author>
    <author>tc={B6A77E97-3635-4671-B68A-4C2B1ADF6DC8}</author>
    <author>tc={B0478A2B-4744-4C0E-AA49-B0A481CE3A92}</author>
    <author>tc={9C557801-0F75-4269-8DC6-D0768B277B30}</author>
    <author>tc={0259BEFE-A439-41D4-A9EF-18401082F96B}</author>
    <author>tc={43D2D527-F171-48FA-AC2E-AFEFD355AB71}</author>
    <author>tc={815867B8-DAF8-4D5B-905C-8797FDE5A887}</author>
    <author>tc={2181E54C-CCD7-4AD2-BB52-3492E6DB06BC}</author>
    <author>tc={A74A9733-728D-4090-9F86-F09126C29978}</author>
    <author>tc={D52D2413-F84B-401B-9636-D70B6D5ED9B5}</author>
    <author>tc={A5F7FC99-A1A1-405A-BD58-16A441D6374B}</author>
    <author>tc={F114E8DC-4A5A-45C0-BB84-69AE2853330B}</author>
    <author>tc={D0100CF6-997B-43E8-A32F-98102A5969EC}</author>
    <author>tc={EEFBD07F-AA97-462C-AA76-A35F0B4311A9}</author>
    <author>tc={F3BAEEAD-03BC-447F-A3EB-DA0388E3EEC6}</author>
    <author>tc={8A4BC9DE-B189-4B8A-B896-3FC55BD16A39}</author>
    <author>tc={E93C4F55-1F0C-4ED8-BA42-DAC5749B0C4E}</author>
    <author>tc={04B9D0F6-BB52-430A-BA9D-0AAAC0DDF2EA}</author>
    <author>tc={F7066C6F-5EAF-4AA9-8E37-7185FE214A11}</author>
    <author>tc={DBFC5C30-CF85-4932-B4A0-D233853A5473}</author>
    <author>tc={3921682E-095A-4B9E-8FFC-225F5A6F4AA1}</author>
    <author>tc={6993087F-ED64-42E2-81B1-19625F31851F}</author>
    <author>tc={54229D1F-D3A4-4B2E-A32C-A7B09B6410BE}</author>
    <author>tc={3BC0C8AA-21C4-4119-9B04-CDE9783AF310}</author>
    <author>tc={87A72729-AF99-456E-A8F7-0FDE13DB373E}</author>
    <author>tc={F31893DF-0EA0-4435-9873-D94D846191ED}</author>
    <author>tc={78FCAC44-28AF-4994-AB64-F022A5F51B62}</author>
    <author>tc={6503FBBF-EB12-4184-A68A-D30EB6F9F1A0}</author>
    <author>tc={2356A791-420A-4DB6-ADFE-2B8EEF17D4DC}</author>
    <author>tc={F3955B5D-111B-48B9-8761-C77E2BD20D2A}</author>
    <author>tc={83008971-4117-49CF-B45B-9464FA75FFC5}</author>
    <author>tc={266BD1A3-77D4-4AE5-ACB7-5C6005FAE43F}</author>
    <author>tc={0C13DF41-8FEE-4EB0-8F4E-4FE8D2B56794}</author>
    <author>tc={BEAD2A34-D150-4630-B985-24D0FF8F9F8D}</author>
  </authors>
  <commentList>
    <comment ref="R7" authorId="0" shapeId="0" xr:uid="{6CECF04C-C914-4B09-9E4F-BA6936D9B1C6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W7" authorId="1" shapeId="0" xr:uid="{1F28FFEB-702B-49AE-AB83-0C1B24A0FCFE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L7" authorId="2" shapeId="0" xr:uid="{B6158DDA-E3F6-4131-93F5-62D16D5DA13D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Q7" authorId="3" shapeId="0" xr:uid="{50A0C021-D793-4C6C-B42B-C40E68A85626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V7" authorId="4" shapeId="0" xr:uid="{A7B5EB2E-761D-43C0-8FBB-AB185E9A28BE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BA7" authorId="5" shapeId="0" xr:uid="{AA9AAEF8-26AF-4F32-A1F0-5ACBBED8968C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BL7" authorId="6" shapeId="0" xr:uid="{EB610A86-C963-4FEF-879D-5E72C3D24A54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2023</t>
      </text>
    </comment>
    <comment ref="H11" authorId="7" shapeId="0" xr:uid="{D1B2DC1A-CE6D-43F4-A759-48A638E92418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M11" authorId="8" shapeId="0" xr:uid="{3BF16997-D60D-4ACB-B986-C8E0A581DEF6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R11" authorId="9" shapeId="0" xr:uid="{467A819A-C3F2-4441-B7B2-8F18427A7A55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W11" authorId="10" shapeId="0" xr:uid="{54C17AB6-6041-4A18-891C-BBEDA0596BCF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B11" authorId="11" shapeId="0" xr:uid="{B45024D7-E0BF-41C0-8EDF-3A4015DFC3A6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BL11" authorId="12" shapeId="0" xr:uid="{0FF40AA4-CD3F-444F-9E0B-8CC3E030FA72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2023</t>
      </text>
    </comment>
    <comment ref="BL12" authorId="13" shapeId="0" xr:uid="{5F8F1F80-F9AC-4FC1-BA8A-8745565CE463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2023</t>
      </text>
    </comment>
    <comment ref="AV13" authorId="14" shapeId="0" xr:uid="{2705C022-64C8-437E-B350-07D3E30A297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VENTA 2022
</t>
      </text>
    </comment>
    <comment ref="BL13" authorId="15" shapeId="0" xr:uid="{26FDE98A-FAE0-4639-B38F-C86F06A653C8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2023</t>
      </text>
    </comment>
    <comment ref="H15" authorId="16" shapeId="0" xr:uid="{F6215D69-6E36-42C2-A42D-D370A790D3D1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R15" authorId="17" shapeId="0" xr:uid="{6FA166E3-5A49-4353-B1DC-8CD916292F74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W15" authorId="18" shapeId="0" xr:uid="{A81C3AD6-0322-4474-A902-7D28AE1E6BCF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B15" authorId="19" shapeId="0" xr:uid="{61409D90-ED59-41A2-86BB-4410E85CE340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G15" authorId="20" shapeId="0" xr:uid="{90326FC9-E1F2-486B-B414-039AA76512AB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Q15" authorId="21" shapeId="0" xr:uid="{2F9D966B-77B3-4716-B0CB-B1F732402464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V15" authorId="22" shapeId="0" xr:uid="{D0FB4193-E4DF-43C1-ABA2-B7DDB3398A7B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BL15" authorId="23" shapeId="0" xr:uid="{4396464A-0F91-4E85-84B7-F25B2E221B14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2023</t>
      </text>
    </comment>
    <comment ref="R16" authorId="24" shapeId="0" xr:uid="{E918C5EF-8C77-43D6-BB88-2596DB2981B9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W16" authorId="25" shapeId="0" xr:uid="{86836777-699C-437C-BC3B-FF483CD34FE2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G16" authorId="26" shapeId="0" xr:uid="{E3BF57E1-DE6F-4668-AE7E-9D93C0EABA39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L16" authorId="27" shapeId="0" xr:uid="{C4E319B8-E142-47D7-8951-4C145879EEA6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BL18" authorId="28" shapeId="0" xr:uid="{8B38D236-5A1E-4F83-8C14-66317D901BF2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2023</t>
      </text>
    </comment>
    <comment ref="BL19" authorId="29" shapeId="0" xr:uid="{C3B2D755-5ADC-4AEA-9C82-98AC82743BA1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2023</t>
      </text>
    </comment>
    <comment ref="W20" authorId="30" shapeId="0" xr:uid="{B80FA2A6-FB60-4935-9803-4BFA72C98A0C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G20" authorId="31" shapeId="0" xr:uid="{31F2DC78-AC38-431F-A00C-542D9F29038D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L20" authorId="32" shapeId="0" xr:uid="{FA1CB9D0-EA1F-47F5-ABC8-7CF38BC2A043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BL20" authorId="33" shapeId="0" xr:uid="{D39DABE4-CC1A-4A13-B430-6FC9A10D7A36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2023</t>
      </text>
    </comment>
    <comment ref="R22" authorId="34" shapeId="0" xr:uid="{45532AFF-3736-4C04-9802-D0432A1DC856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W22" authorId="35" shapeId="0" xr:uid="{22A7A8E8-1B52-4BB9-B15E-B5C0AE40ED17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G22" authorId="36" shapeId="0" xr:uid="{F5C917F3-CB2C-4E68-A6D2-A665B579D607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L22" authorId="37" shapeId="0" xr:uid="{76683E6D-AAFC-4319-AAFD-36B2DCB016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BL22" authorId="38" shapeId="0" xr:uid="{97209F67-16E6-4B23-9514-0429FD6BC7DC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2023</t>
      </text>
    </comment>
    <comment ref="H23" authorId="39" shapeId="0" xr:uid="{010AAF3F-615D-4E65-9D0F-938E746D7DA6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R23" authorId="40" shapeId="0" xr:uid="{54593E25-ABB9-42E3-BD75-F9C795565EE2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W23" authorId="41" shapeId="0" xr:uid="{F6139957-87DF-4190-ADEE-D9A175A59084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B23" authorId="42" shapeId="0" xr:uid="{E10186C9-047A-4E30-B28D-7B9F8D354BC1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G23" authorId="43" shapeId="0" xr:uid="{B6A77E97-3635-4671-B68A-4C2B1ADF6DC8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Q23" authorId="44" shapeId="0" xr:uid="{B0478A2B-4744-4C0E-AA49-B0A481CE3A92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V23" authorId="45" shapeId="0" xr:uid="{9C557801-0F75-4269-8DC6-D0768B277B30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BL23" authorId="46" shapeId="0" xr:uid="{0259BEFE-A439-41D4-A9EF-18401082F96B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2023</t>
      </text>
    </comment>
    <comment ref="R24" authorId="47" shapeId="0" xr:uid="{43D2D527-F171-48FA-AC2E-AFEFD355AB71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V24" authorId="48" shapeId="0" xr:uid="{815867B8-DAF8-4D5B-905C-8797FDE5A887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VENTAS 2022</t>
      </text>
    </comment>
    <comment ref="M25" authorId="49" shapeId="0" xr:uid="{2181E54C-CCD7-4AD2-BB52-3492E6DB06BC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W25" authorId="50" shapeId="0" xr:uid="{A74A9733-728D-4090-9F86-F09126C29978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B25" authorId="51" shapeId="0" xr:uid="{D52D2413-F84B-401B-9636-D70B6D5ED9B5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G25" authorId="52" shapeId="0" xr:uid="{A5F7FC99-A1A1-405A-BD58-16A441D6374B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L25" authorId="53" shapeId="0" xr:uid="{F114E8DC-4A5A-45C0-BB84-69AE2853330B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Q25" authorId="54" shapeId="0" xr:uid="{D0100CF6-997B-43E8-A32F-98102A5969EC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V25" authorId="55" shapeId="0" xr:uid="{EEFBD07F-AA97-462C-AA76-A35F0B4311A9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BA25" authorId="56" shapeId="0" xr:uid="{F3BAEEAD-03BC-447F-A3EB-DA0388E3EEC6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BL25" authorId="57" shapeId="0" xr:uid="{8A4BC9DE-B189-4B8A-B896-3FC55BD16A39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2023</t>
      </text>
    </comment>
    <comment ref="AV26" authorId="58" shapeId="0" xr:uid="{E93C4F55-1F0C-4ED8-BA42-DAC5749B0C4E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BL26" authorId="59" shapeId="0" xr:uid="{04B9D0F6-BB52-430A-BA9D-0AAAC0DDF2EA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2023</t>
      </text>
    </comment>
    <comment ref="M27" authorId="60" shapeId="0" xr:uid="{F7066C6F-5EAF-4AA9-8E37-7185FE214A11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R27" authorId="61" shapeId="0" xr:uid="{DBFC5C30-CF85-4932-B4A0-D233853A5473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W27" authorId="62" shapeId="0" xr:uid="{3921682E-095A-4B9E-8FFC-225F5A6F4AA1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B27" authorId="63" shapeId="0" xr:uid="{6993087F-ED64-42E2-81B1-19625F31851F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G27" authorId="64" shapeId="0" xr:uid="{54229D1F-D3A4-4B2E-A32C-A7B09B6410BE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L27" authorId="65" shapeId="0" xr:uid="{3BC0C8AA-21C4-4119-9B04-CDE9783AF310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Q27" authorId="66" shapeId="0" xr:uid="{87A72729-AF99-456E-A8F7-0FDE13DB373E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V27" authorId="67" shapeId="0" xr:uid="{F31893DF-0EA0-4435-9873-D94D846191ED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BA27" authorId="68" shapeId="0" xr:uid="{78FCAC44-28AF-4994-AB64-F022A5F51B62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BL27" authorId="69" shapeId="0" xr:uid="{6503FBBF-EB12-4184-A68A-D30EB6F9F1A0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2023</t>
      </text>
    </comment>
    <comment ref="AV28" authorId="70" shapeId="0" xr:uid="{2356A791-420A-4DB6-ADFE-2B8EEF17D4DC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V29" authorId="71" shapeId="0" xr:uid="{F3955B5D-111B-48B9-8761-C77E2BD20D2A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BL29" authorId="72" shapeId="0" xr:uid="{83008971-4117-49CF-B45B-9464FA75FFC5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2023</t>
      </text>
    </comment>
    <comment ref="AQ30" authorId="73" shapeId="0" xr:uid="{266BD1A3-77D4-4AE5-ACB7-5C6005FAE43F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AV30" authorId="74" shapeId="0" xr:uid="{0C13DF41-8FEE-4EB0-8F4E-4FE8D2B56794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  <comment ref="BA30" authorId="75" shapeId="0" xr:uid="{BEAD2A34-D150-4630-B985-24D0FF8F9F8D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Venta 2022</t>
      </text>
    </comment>
  </commentList>
</comments>
</file>

<file path=xl/sharedStrings.xml><?xml version="1.0" encoding="utf-8"?>
<sst xmlns="http://schemas.openxmlformats.org/spreadsheetml/2006/main" count="288" uniqueCount="124">
  <si>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</si>
  <si>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</si>
  <si>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</si>
  <si>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</si>
  <si>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</si>
  <si>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</si>
  <si>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</si>
  <si>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</si>
  <si>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</si>
  <si>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</si>
  <si>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</si>
  <si>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</si>
  <si>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Pronostico</t>
  </si>
  <si>
    <t>Venta</t>
  </si>
  <si>
    <t>Objetivo</t>
  </si>
  <si>
    <t>DIFERENCIA</t>
  </si>
  <si>
    <t>MTD</t>
  </si>
  <si>
    <t>Total</t>
  </si>
  <si>
    <t>%</t>
  </si>
  <si>
    <t>A1</t>
  </si>
  <si>
    <t>A2</t>
  </si>
  <si>
    <t>A3</t>
  </si>
  <si>
    <t>A4</t>
  </si>
  <si>
    <t>A5</t>
  </si>
  <si>
    <t>A6</t>
  </si>
  <si>
    <t>A8</t>
  </si>
  <si>
    <t>A9</t>
  </si>
  <si>
    <t>A10</t>
  </si>
  <si>
    <t>A11</t>
  </si>
  <si>
    <t>A12</t>
  </si>
  <si>
    <t>A14</t>
  </si>
  <si>
    <t>A15</t>
  </si>
  <si>
    <t>A16</t>
  </si>
  <si>
    <t>A17</t>
  </si>
  <si>
    <t>A18</t>
  </si>
  <si>
    <t>A22</t>
  </si>
  <si>
    <t>A23</t>
  </si>
  <si>
    <t>A24</t>
  </si>
  <si>
    <t>E1</t>
  </si>
  <si>
    <t>E2</t>
  </si>
  <si>
    <t>E3</t>
  </si>
  <si>
    <t>E4</t>
  </si>
  <si>
    <t>E5</t>
  </si>
  <si>
    <t>E6</t>
  </si>
  <si>
    <t>E7</t>
  </si>
  <si>
    <t>Junio</t>
  </si>
  <si>
    <t>Julio</t>
  </si>
  <si>
    <t>Agosto</t>
  </si>
  <si>
    <t>Septiembre</t>
  </si>
  <si>
    <t>Octubre</t>
  </si>
  <si>
    <t>Noviembre</t>
  </si>
  <si>
    <t>Diciembre</t>
  </si>
  <si>
    <t>Sem 49</t>
  </si>
  <si>
    <t>Sem 50</t>
  </si>
  <si>
    <t>Sem 51</t>
  </si>
  <si>
    <t>Sem 52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</si>
  <si>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</si>
  <si>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</si>
  <si>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</si>
  <si>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</si>
  <si>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</si>
  <si>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</si>
  <si>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</si>
  <si>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</si>
  <si>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</si>
  <si>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</si>
  <si>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</si>
  <si>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</si>
  <si>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</si>
  <si>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</si>
  <si>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</si>
  <si>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</si>
  <si>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</si>
  <si>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</si>
  <si>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Sem 19</t>
  </si>
  <si>
    <t>Sem 20</t>
  </si>
  <si>
    <t>Sem 21</t>
  </si>
  <si>
    <t>Sem 22</t>
  </si>
  <si>
    <t>Sem 23</t>
  </si>
  <si>
    <t>Sem 24</t>
  </si>
  <si>
    <t>Sem 25</t>
  </si>
  <si>
    <t>Sem 26</t>
  </si>
  <si>
    <t>Sem 27</t>
  </si>
  <si>
    <t>Sem 28</t>
  </si>
  <si>
    <t>Sem 29</t>
  </si>
  <si>
    <t>Sem 30</t>
  </si>
  <si>
    <t>Sem 31</t>
  </si>
  <si>
    <t>Sem 32</t>
  </si>
  <si>
    <t>Sem 33</t>
  </si>
  <si>
    <t>Sem 34</t>
  </si>
  <si>
    <t>Sem 35</t>
  </si>
  <si>
    <t>Sem 36</t>
  </si>
  <si>
    <t>Sem 37</t>
  </si>
  <si>
    <t>Sem 38</t>
  </si>
  <si>
    <t>Sem 39</t>
  </si>
  <si>
    <t>Sem 40</t>
  </si>
  <si>
    <t>Sem 41</t>
  </si>
  <si>
    <t>Sem 42</t>
  </si>
  <si>
    <t>Sem 43</t>
  </si>
  <si>
    <t>Sem 44</t>
  </si>
  <si>
    <t>Sem 45</t>
  </si>
  <si>
    <t>Sem 46</t>
  </si>
  <si>
    <t>Sem 47</t>
  </si>
  <si>
    <t>Sem 48</t>
  </si>
  <si>
    <t xml:space="preserve">Sem </t>
  </si>
  <si>
    <t>SUC</t>
  </si>
  <si>
    <t>A01</t>
  </si>
  <si>
    <t>A02</t>
  </si>
  <si>
    <t>A03</t>
  </si>
  <si>
    <t>A04</t>
  </si>
  <si>
    <t>A05</t>
  </si>
  <si>
    <t>A06</t>
  </si>
  <si>
    <t>A08</t>
  </si>
  <si>
    <t>A09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</si>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</sst>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#,##0;[Red]#,##0"/>
    <numFmt numFmtId="165" formatCode="&quot;$&quot;#,##0;[Red]&quot;$&quot;#,##0"/>
    <numFmt numFmtId="166" formatCode="_-* #,##0_-;\-* #,##0_-;_-* &quot;-&quot;??_-;_-@_-"/>
    <numFmt numFmtId="167" formatCode="_-* #,##0.0_-;\-* #,##0.0_-;_-* &quot;-&quot;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2ED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D6B"/>
        <bgColor indexed="64"/>
      </patternFill>
    </fill>
    <fill>
      <patternFill patternType="solid">
        <fgColor rgb="FFFF99CC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0" fillId="0" borderId="0" xfId="0" applyNumberFormat="1"/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3" fontId="6" fillId="0" borderId="11" xfId="0" applyNumberFormat="1" applyFont="1" applyBorder="1" applyAlignment="1">
      <alignment wrapText="1"/>
    </xf>
    <xf numFmtId="9" fontId="6" fillId="6" borderId="12" xfId="0" applyNumberFormat="1" applyFont="1" applyFill="1" applyBorder="1" applyAlignment="1">
      <alignment wrapText="1"/>
    </xf>
    <xf numFmtId="3" fontId="6" fillId="0" borderId="13" xfId="0" applyNumberFormat="1" applyFont="1" applyBorder="1" applyAlignment="1">
      <alignment wrapText="1"/>
    </xf>
    <xf numFmtId="9" fontId="6" fillId="0" borderId="14" xfId="0" applyNumberFormat="1" applyFont="1" applyBorder="1" applyAlignment="1">
      <alignment wrapText="1"/>
    </xf>
    <xf numFmtId="6" fontId="4" fillId="5" borderId="15" xfId="0" applyNumberFormat="1" applyFont="1" applyFill="1" applyBorder="1" applyAlignment="1">
      <alignment horizontal="center" vertical="center" wrapText="1"/>
    </xf>
    <xf numFmtId="9" fontId="4" fillId="5" borderId="16" xfId="0" applyNumberFormat="1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9" fontId="6" fillId="8" borderId="12" xfId="0" applyNumberFormat="1" applyFont="1" applyFill="1" applyBorder="1" applyAlignment="1">
      <alignment wrapText="1"/>
    </xf>
    <xf numFmtId="9" fontId="6" fillId="8" borderId="14" xfId="0" applyNumberFormat="1" applyFont="1" applyFill="1" applyBorder="1" applyAlignment="1">
      <alignment wrapText="1"/>
    </xf>
    <xf numFmtId="0" fontId="6" fillId="8" borderId="14" xfId="0" applyFont="1" applyFill="1" applyBorder="1" applyAlignment="1">
      <alignment wrapText="1"/>
    </xf>
    <xf numFmtId="6" fontId="4" fillId="7" borderId="15" xfId="0" applyNumberFormat="1" applyFont="1" applyFill="1" applyBorder="1" applyAlignment="1">
      <alignment horizontal="center" vertical="center" wrapText="1"/>
    </xf>
    <xf numFmtId="9" fontId="4" fillId="7" borderId="16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3" fontId="4" fillId="5" borderId="15" xfId="0" applyNumberFormat="1" applyFont="1" applyFill="1" applyBorder="1" applyAlignment="1">
      <alignment horizontal="center" vertical="center" wrapText="1"/>
    </xf>
    <xf numFmtId="3" fontId="4" fillId="7" borderId="19" xfId="0" applyNumberFormat="1" applyFont="1" applyFill="1" applyBorder="1" applyAlignment="1">
      <alignment horizontal="center" vertical="center" wrapText="1"/>
    </xf>
    <xf numFmtId="9" fontId="4" fillId="7" borderId="20" xfId="0" applyNumberFormat="1" applyFont="1" applyFill="1" applyBorder="1" applyAlignment="1">
      <alignment horizontal="center" vertical="center" wrapText="1"/>
    </xf>
    <xf numFmtId="3" fontId="4" fillId="5" borderId="19" xfId="0" applyNumberFormat="1" applyFont="1" applyFill="1" applyBorder="1" applyAlignment="1">
      <alignment horizontal="center" vertical="center" wrapText="1"/>
    </xf>
    <xf numFmtId="164" fontId="6" fillId="6" borderId="11" xfId="0" applyNumberFormat="1" applyFont="1" applyFill="1" applyBorder="1" applyAlignment="1">
      <alignment wrapText="1"/>
    </xf>
    <xf numFmtId="165" fontId="4" fillId="5" borderId="15" xfId="0" applyNumberFormat="1" applyFont="1" applyFill="1" applyBorder="1" applyAlignment="1">
      <alignment horizontal="center" vertical="center" wrapText="1"/>
    </xf>
    <xf numFmtId="164" fontId="6" fillId="10" borderId="11" xfId="0" applyNumberFormat="1" applyFont="1" applyFill="1" applyBorder="1" applyAlignment="1">
      <alignment wrapText="1"/>
    </xf>
    <xf numFmtId="165" fontId="4" fillId="7" borderId="15" xfId="0" applyNumberFormat="1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 vertical="center" wrapText="1"/>
    </xf>
    <xf numFmtId="166" fontId="10" fillId="14" borderId="0" xfId="1" applyNumberFormat="1" applyFont="1" applyFill="1"/>
    <xf numFmtId="0" fontId="9" fillId="14" borderId="0" xfId="0" applyFont="1" applyFill="1" applyAlignment="1">
      <alignment horizontal="center"/>
    </xf>
    <xf numFmtId="0" fontId="5" fillId="7" borderId="18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6" fontId="11" fillId="5" borderId="15" xfId="0" applyNumberFormat="1" applyFont="1" applyFill="1" applyBorder="1" applyAlignment="1">
      <alignment horizontal="center" vertical="center" wrapText="1"/>
    </xf>
    <xf numFmtId="6" fontId="11" fillId="7" borderId="15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43" fontId="0" fillId="0" borderId="0" xfId="0" applyNumberFormat="1"/>
    <xf numFmtId="0" fontId="3" fillId="15" borderId="4" xfId="0" applyFont="1" applyFill="1" applyBorder="1" applyAlignment="1">
      <alignment horizontal="center" vertical="center" wrapText="1"/>
    </xf>
    <xf numFmtId="3" fontId="6" fillId="15" borderId="13" xfId="0" applyNumberFormat="1" applyFont="1" applyFill="1" applyBorder="1" applyAlignment="1">
      <alignment wrapText="1"/>
    </xf>
    <xf numFmtId="3" fontId="6" fillId="15" borderId="11" xfId="0" applyNumberFormat="1" applyFont="1" applyFill="1" applyBorder="1" applyAlignment="1">
      <alignment wrapText="1"/>
    </xf>
    <xf numFmtId="164" fontId="6" fillId="15" borderId="11" xfId="0" applyNumberFormat="1" applyFont="1" applyFill="1" applyBorder="1" applyAlignment="1">
      <alignment wrapText="1"/>
    </xf>
    <xf numFmtId="9" fontId="6" fillId="15" borderId="12" xfId="0" applyNumberFormat="1" applyFont="1" applyFill="1" applyBorder="1" applyAlignment="1">
      <alignment wrapText="1"/>
    </xf>
    <xf numFmtId="9" fontId="6" fillId="15" borderId="14" xfId="0" applyNumberFormat="1" applyFont="1" applyFill="1" applyBorder="1" applyAlignment="1">
      <alignment wrapText="1"/>
    </xf>
    <xf numFmtId="3" fontId="6" fillId="15" borderId="13" xfId="0" applyNumberFormat="1" applyFont="1" applyFill="1" applyBorder="1" applyAlignment="1">
      <alignment horizontal="center" vertical="center" wrapText="1"/>
    </xf>
    <xf numFmtId="3" fontId="6" fillId="15" borderId="11" xfId="0" applyNumberFormat="1" applyFont="1" applyFill="1" applyBorder="1" applyAlignment="1">
      <alignment horizontal="center" vertical="center" wrapText="1"/>
    </xf>
    <xf numFmtId="3" fontId="0" fillId="15" borderId="0" xfId="0" applyNumberFormat="1" applyFill="1"/>
    <xf numFmtId="0" fontId="0" fillId="15" borderId="0" xfId="0" applyFill="1"/>
    <xf numFmtId="0" fontId="3" fillId="1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/>
    <xf numFmtId="3" fontId="4" fillId="12" borderId="15" xfId="0" applyNumberFormat="1" applyFont="1" applyFill="1" applyBorder="1" applyAlignment="1">
      <alignment horizontal="center" vertical="center" wrapText="1"/>
    </xf>
    <xf numFmtId="0" fontId="12" fillId="12" borderId="0" xfId="0" applyFont="1" applyFill="1" applyAlignment="1">
      <alignment horizontal="center"/>
    </xf>
    <xf numFmtId="10" fontId="12" fillId="12" borderId="24" xfId="0" applyNumberFormat="1" applyFont="1" applyFill="1" applyBorder="1" applyAlignment="1">
      <alignment horizontal="center"/>
    </xf>
    <xf numFmtId="10" fontId="12" fillId="12" borderId="0" xfId="0" applyNumberFormat="1" applyFont="1" applyFill="1" applyAlignment="1">
      <alignment horizontal="center"/>
    </xf>
    <xf numFmtId="3" fontId="12" fillId="12" borderId="26" xfId="0" applyNumberFormat="1" applyFont="1" applyFill="1" applyBorder="1" applyAlignment="1">
      <alignment horizontal="center"/>
    </xf>
    <xf numFmtId="3" fontId="12" fillId="12" borderId="27" xfId="0" applyNumberFormat="1" applyFont="1" applyFill="1" applyBorder="1" applyAlignment="1">
      <alignment horizontal="center"/>
    </xf>
    <xf numFmtId="0" fontId="12" fillId="17" borderId="24" xfId="0" applyFont="1" applyFill="1" applyBorder="1" applyAlignment="1">
      <alignment horizontal="center"/>
    </xf>
    <xf numFmtId="0" fontId="12" fillId="17" borderId="0" xfId="0" applyFont="1" applyFill="1" applyAlignment="1">
      <alignment horizontal="center"/>
    </xf>
    <xf numFmtId="0" fontId="12" fillId="17" borderId="25" xfId="0" applyFont="1" applyFill="1" applyBorder="1" applyAlignment="1">
      <alignment horizontal="center"/>
    </xf>
    <xf numFmtId="10" fontId="12" fillId="17" borderId="24" xfId="0" applyNumberFormat="1" applyFont="1" applyFill="1" applyBorder="1" applyAlignment="1">
      <alignment horizontal="center"/>
    </xf>
    <xf numFmtId="10" fontId="12" fillId="17" borderId="0" xfId="0" applyNumberFormat="1" applyFont="1" applyFill="1" applyAlignment="1">
      <alignment horizontal="center"/>
    </xf>
    <xf numFmtId="10" fontId="12" fillId="17" borderId="25" xfId="0" applyNumberFormat="1" applyFont="1" applyFill="1" applyBorder="1" applyAlignment="1">
      <alignment horizontal="center"/>
    </xf>
    <xf numFmtId="3" fontId="12" fillId="17" borderId="26" xfId="0" applyNumberFormat="1" applyFont="1" applyFill="1" applyBorder="1" applyAlignment="1">
      <alignment horizontal="center"/>
    </xf>
    <xf numFmtId="3" fontId="12" fillId="17" borderId="27" xfId="0" applyNumberFormat="1" applyFont="1" applyFill="1" applyBorder="1" applyAlignment="1">
      <alignment horizontal="center"/>
    </xf>
    <xf numFmtId="3" fontId="12" fillId="17" borderId="28" xfId="0" applyNumberFormat="1" applyFont="1" applyFill="1" applyBorder="1" applyAlignment="1">
      <alignment horizontal="center"/>
    </xf>
    <xf numFmtId="10" fontId="12" fillId="17" borderId="24" xfId="0" applyNumberFormat="1" applyFont="1" applyFill="1" applyBorder="1"/>
    <xf numFmtId="10" fontId="12" fillId="17" borderId="0" xfId="0" applyNumberFormat="1" applyFont="1" applyFill="1"/>
    <xf numFmtId="10" fontId="12" fillId="17" borderId="25" xfId="0" applyNumberFormat="1" applyFont="1" applyFill="1" applyBorder="1"/>
    <xf numFmtId="4" fontId="0" fillId="0" borderId="0" xfId="0" applyNumberFormat="1" applyAlignment="1">
      <alignment horizontal="center"/>
    </xf>
    <xf numFmtId="3" fontId="12" fillId="0" borderId="25" xfId="0" applyNumberFormat="1" applyFont="1" applyBorder="1" applyAlignment="1">
      <alignment horizontal="center"/>
    </xf>
    <xf numFmtId="3" fontId="12" fillId="0" borderId="28" xfId="0" applyNumberFormat="1" applyFont="1" applyBorder="1" applyAlignment="1">
      <alignment horizontal="center"/>
    </xf>
    <xf numFmtId="4" fontId="0" fillId="0" borderId="24" xfId="0" applyNumberFormat="1" applyBorder="1"/>
    <xf numFmtId="4" fontId="0" fillId="0" borderId="0" xfId="0" applyNumberFormat="1"/>
    <xf numFmtId="3" fontId="4" fillId="5" borderId="29" xfId="0" applyNumberFormat="1" applyFont="1" applyFill="1" applyBorder="1" applyAlignment="1">
      <alignment horizontal="center" vertical="center" wrapText="1"/>
    </xf>
    <xf numFmtId="3" fontId="4" fillId="5" borderId="30" xfId="0" applyNumberFormat="1" applyFont="1" applyFill="1" applyBorder="1" applyAlignment="1">
      <alignment horizontal="center" vertical="center" wrapText="1"/>
    </xf>
    <xf numFmtId="3" fontId="4" fillId="5" borderId="31" xfId="0" applyNumberFormat="1" applyFont="1" applyFill="1" applyBorder="1" applyAlignment="1">
      <alignment horizontal="center" vertical="center" wrapText="1"/>
    </xf>
    <xf numFmtId="3" fontId="4" fillId="12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/>
    <xf numFmtId="4" fontId="0" fillId="0" borderId="34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3" fontId="12" fillId="17" borderId="24" xfId="0" applyNumberFormat="1" applyFont="1" applyFill="1" applyBorder="1"/>
    <xf numFmtId="3" fontId="12" fillId="17" borderId="0" xfId="0" applyNumberFormat="1" applyFont="1" applyFill="1"/>
    <xf numFmtId="3" fontId="12" fillId="17" borderId="25" xfId="0" applyNumberFormat="1" applyFont="1" applyFill="1" applyBorder="1"/>
    <xf numFmtId="3" fontId="4" fillId="17" borderId="15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/>
    </xf>
    <xf numFmtId="3" fontId="12" fillId="0" borderId="27" xfId="0" applyNumberFormat="1" applyFont="1" applyBorder="1" applyAlignment="1">
      <alignment horizontal="center"/>
    </xf>
    <xf numFmtId="10" fontId="12" fillId="12" borderId="24" xfId="0" applyNumberFormat="1" applyFont="1" applyFill="1" applyBorder="1"/>
    <xf numFmtId="10" fontId="12" fillId="12" borderId="0" xfId="0" applyNumberFormat="1" applyFont="1" applyFill="1"/>
    <xf numFmtId="10" fontId="12" fillId="12" borderId="25" xfId="0" applyNumberFormat="1" applyFont="1" applyFill="1" applyBorder="1"/>
    <xf numFmtId="3" fontId="12" fillId="12" borderId="24" xfId="0" applyNumberFormat="1" applyFont="1" applyFill="1" applyBorder="1"/>
    <xf numFmtId="3" fontId="12" fillId="12" borderId="0" xfId="0" applyNumberFormat="1" applyFont="1" applyFill="1"/>
    <xf numFmtId="3" fontId="12" fillId="12" borderId="25" xfId="0" applyNumberFormat="1" applyFont="1" applyFill="1" applyBorder="1"/>
    <xf numFmtId="0" fontId="12" fillId="17" borderId="33" xfId="0" applyFont="1" applyFill="1" applyBorder="1" applyAlignment="1">
      <alignment horizontal="center"/>
    </xf>
    <xf numFmtId="0" fontId="12" fillId="17" borderId="34" xfId="0" applyFont="1" applyFill="1" applyBorder="1" applyAlignment="1">
      <alignment horizontal="center"/>
    </xf>
    <xf numFmtId="0" fontId="12" fillId="17" borderId="35" xfId="0" applyFont="1" applyFill="1" applyBorder="1" applyAlignment="1">
      <alignment horizontal="center"/>
    </xf>
    <xf numFmtId="0" fontId="12" fillId="12" borderId="33" xfId="0" applyFont="1" applyFill="1" applyBorder="1" applyAlignment="1">
      <alignment horizontal="center"/>
    </xf>
    <xf numFmtId="0" fontId="12" fillId="12" borderId="35" xfId="0" applyFont="1" applyFill="1" applyBorder="1" applyAlignment="1">
      <alignment horizontal="center"/>
    </xf>
    <xf numFmtId="3" fontId="4" fillId="17" borderId="36" xfId="0" applyNumberFormat="1" applyFont="1" applyFill="1" applyBorder="1" applyAlignment="1">
      <alignment horizontal="center" vertical="center" wrapText="1"/>
    </xf>
    <xf numFmtId="3" fontId="4" fillId="12" borderId="36" xfId="0" applyNumberFormat="1" applyFont="1" applyFill="1" applyBorder="1" applyAlignment="1">
      <alignment horizontal="center" vertical="center" wrapText="1"/>
    </xf>
    <xf numFmtId="3" fontId="12" fillId="0" borderId="35" xfId="0" applyNumberFormat="1" applyFont="1" applyBorder="1"/>
    <xf numFmtId="3" fontId="12" fillId="0" borderId="25" xfId="0" applyNumberFormat="1" applyFont="1" applyBorder="1"/>
    <xf numFmtId="3" fontId="12" fillId="0" borderId="28" xfId="0" applyNumberFormat="1" applyFont="1" applyBorder="1"/>
    <xf numFmtId="0" fontId="12" fillId="12" borderId="34" xfId="0" applyFont="1" applyFill="1" applyBorder="1" applyAlignment="1">
      <alignment horizontal="center"/>
    </xf>
    <xf numFmtId="3" fontId="4" fillId="17" borderId="26" xfId="0" applyNumberFormat="1" applyFont="1" applyFill="1" applyBorder="1" applyAlignment="1">
      <alignment horizontal="center" vertical="center" wrapText="1"/>
    </xf>
    <xf numFmtId="3" fontId="4" fillId="17" borderId="37" xfId="0" applyNumberFormat="1" applyFont="1" applyFill="1" applyBorder="1" applyAlignment="1">
      <alignment horizontal="center" vertical="center" wrapText="1"/>
    </xf>
    <xf numFmtId="3" fontId="4" fillId="17" borderId="31" xfId="0" applyNumberFormat="1" applyFont="1" applyFill="1" applyBorder="1" applyAlignment="1">
      <alignment horizontal="center" vertical="center" wrapText="1"/>
    </xf>
    <xf numFmtId="3" fontId="4" fillId="17" borderId="38" xfId="0" applyNumberFormat="1" applyFont="1" applyFill="1" applyBorder="1" applyAlignment="1">
      <alignment horizontal="center" vertical="center" wrapText="1"/>
    </xf>
    <xf numFmtId="3" fontId="4" fillId="17" borderId="39" xfId="0" applyNumberFormat="1" applyFont="1" applyFill="1" applyBorder="1" applyAlignment="1">
      <alignment horizontal="center" vertical="center" wrapText="1"/>
    </xf>
    <xf numFmtId="3" fontId="4" fillId="17" borderId="40" xfId="0" applyNumberFormat="1" applyFont="1" applyFill="1" applyBorder="1" applyAlignment="1">
      <alignment horizontal="center" vertical="center" wrapText="1"/>
    </xf>
    <xf numFmtId="3" fontId="4" fillId="17" borderId="29" xfId="0" applyNumberFormat="1" applyFont="1" applyFill="1" applyBorder="1" applyAlignment="1">
      <alignment horizontal="center" vertical="center" wrapText="1"/>
    </xf>
    <xf numFmtId="3" fontId="4" fillId="17" borderId="30" xfId="0" applyNumberFormat="1" applyFont="1" applyFill="1" applyBorder="1" applyAlignment="1">
      <alignment horizontal="center" vertical="center" wrapText="1"/>
    </xf>
    <xf numFmtId="3" fontId="12" fillId="0" borderId="34" xfId="0" applyNumberFormat="1" applyFont="1" applyBorder="1"/>
    <xf numFmtId="3" fontId="12" fillId="0" borderId="0" xfId="0" applyNumberFormat="1" applyFont="1"/>
    <xf numFmtId="3" fontId="12" fillId="0" borderId="27" xfId="0" applyNumberFormat="1" applyFont="1" applyBorder="1"/>
    <xf numFmtId="3" fontId="12" fillId="17" borderId="24" xfId="0" applyNumberFormat="1" applyFont="1" applyFill="1" applyBorder="1" applyAlignment="1">
      <alignment horizontal="center"/>
    </xf>
    <xf numFmtId="3" fontId="12" fillId="17" borderId="0" xfId="0" applyNumberFormat="1" applyFont="1" applyFill="1" applyAlignment="1">
      <alignment horizontal="center"/>
    </xf>
    <xf numFmtId="3" fontId="12" fillId="0" borderId="34" xfId="0" applyNumberFormat="1" applyFont="1" applyBorder="1" applyAlignment="1">
      <alignment horizontal="center"/>
    </xf>
    <xf numFmtId="4" fontId="0" fillId="0" borderId="35" xfId="0" applyNumberFormat="1" applyBorder="1"/>
    <xf numFmtId="4" fontId="0" fillId="0" borderId="25" xfId="0" applyNumberFormat="1" applyBorder="1"/>
    <xf numFmtId="4" fontId="0" fillId="0" borderId="28" xfId="0" applyNumberFormat="1" applyBorder="1"/>
    <xf numFmtId="3" fontId="12" fillId="12" borderId="24" xfId="0" applyNumberFormat="1" applyFont="1" applyFill="1" applyBorder="1" applyAlignment="1">
      <alignment horizontal="center"/>
    </xf>
    <xf numFmtId="3" fontId="12" fillId="12" borderId="0" xfId="0" applyNumberFormat="1" applyFont="1" applyFill="1" applyAlignment="1">
      <alignment horizontal="center"/>
    </xf>
    <xf numFmtId="10" fontId="12" fillId="12" borderId="25" xfId="0" applyNumberFormat="1" applyFont="1" applyFill="1" applyBorder="1" applyAlignment="1">
      <alignment horizontal="center"/>
    </xf>
    <xf numFmtId="3" fontId="12" fillId="12" borderId="28" xfId="0" applyNumberFormat="1" applyFont="1" applyFill="1" applyBorder="1" applyAlignment="1">
      <alignment horizontal="center"/>
    </xf>
    <xf numFmtId="3" fontId="4" fillId="12" borderId="29" xfId="0" applyNumberFormat="1" applyFont="1" applyFill="1" applyBorder="1" applyAlignment="1">
      <alignment horizontal="center" vertical="center" wrapText="1"/>
    </xf>
    <xf numFmtId="3" fontId="4" fillId="12" borderId="30" xfId="0" applyNumberFormat="1" applyFont="1" applyFill="1" applyBorder="1" applyAlignment="1">
      <alignment horizontal="center" vertical="center" wrapText="1"/>
    </xf>
    <xf numFmtId="3" fontId="4" fillId="12" borderId="31" xfId="0" applyNumberFormat="1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 wrapText="1"/>
    </xf>
    <xf numFmtId="0" fontId="13" fillId="18" borderId="4" xfId="0" applyFont="1" applyFill="1" applyBorder="1" applyAlignment="1">
      <alignment horizontal="center" vertical="center" wrapText="1"/>
    </xf>
    <xf numFmtId="0" fontId="13" fillId="19" borderId="3" xfId="0" applyFont="1" applyFill="1" applyBorder="1" applyAlignment="1">
      <alignment horizontal="center" vertical="center" wrapText="1"/>
    </xf>
    <xf numFmtId="0" fontId="13" fillId="19" borderId="4" xfId="0" applyFont="1" applyFill="1" applyBorder="1" applyAlignment="1">
      <alignment horizontal="center" vertical="center" wrapText="1"/>
    </xf>
    <xf numFmtId="14" fontId="12" fillId="0" borderId="0" xfId="0" applyNumberFormat="1" applyFont="1"/>
    <xf numFmtId="6" fontId="0" fillId="0" borderId="0" xfId="0" applyNumberFormat="1"/>
    <xf numFmtId="8" fontId="0" fillId="0" borderId="0" xfId="0" applyNumberFormat="1"/>
    <xf numFmtId="0" fontId="8" fillId="9" borderId="5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 vertical="center" wrapText="1"/>
    </xf>
    <xf numFmtId="0" fontId="8" fillId="17" borderId="33" xfId="0" applyFont="1" applyFill="1" applyBorder="1" applyAlignment="1">
      <alignment horizontal="center" vertical="center" wrapText="1"/>
    </xf>
    <xf numFmtId="0" fontId="8" fillId="17" borderId="34" xfId="0" applyFont="1" applyFill="1" applyBorder="1" applyAlignment="1">
      <alignment horizontal="center" vertical="center" wrapText="1"/>
    </xf>
    <xf numFmtId="0" fontId="8" fillId="17" borderId="35" xfId="0" applyFont="1" applyFill="1" applyBorder="1" applyAlignment="1">
      <alignment horizontal="center" vertical="center" wrapText="1"/>
    </xf>
    <xf numFmtId="0" fontId="8" fillId="12" borderId="33" xfId="0" applyFont="1" applyFill="1" applyBorder="1" applyAlignment="1">
      <alignment horizontal="center" vertical="center" wrapText="1"/>
    </xf>
    <xf numFmtId="0" fontId="8" fillId="12" borderId="34" xfId="0" applyFont="1" applyFill="1" applyBorder="1" applyAlignment="1">
      <alignment horizontal="center" vertical="center" wrapText="1"/>
    </xf>
    <xf numFmtId="0" fontId="8" fillId="12" borderId="35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center" vertical="center" wrapText="1"/>
    </xf>
    <xf numFmtId="0" fontId="8" fillId="9" borderId="23" xfId="0" applyFont="1" applyFill="1" applyBorder="1" applyAlignment="1">
      <alignment horizontal="center" vertical="center" wrapText="1"/>
    </xf>
    <xf numFmtId="0" fontId="8" fillId="12" borderId="22" xfId="0" applyFont="1" applyFill="1" applyBorder="1" applyAlignment="1">
      <alignment horizontal="center" vertical="center" wrapText="1"/>
    </xf>
    <xf numFmtId="0" fontId="8" fillId="12" borderId="2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2E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13d6d7d0ad53551/PROYECCIONES/Proyeccion%20de%20Ventas%202023.xlsx" TargetMode="External"/><Relationship Id="rId1" Type="http://schemas.openxmlformats.org/officeDocument/2006/relationships/externalLinkPath" Target="Proyeccion%20de%20Venta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513d6d7d0ad53551" itemId="513d6d7d0ad53551!1627">
      <xxl21:absoluteUrl r:id="rId2"/>
    </xxl21:alternateUrls>
    <sheetNames>
      <sheetName val="Ventas Diarias"/>
      <sheetName val="Ventas Semanales"/>
      <sheetName val="Ventas Mensuales"/>
      <sheetName val="Historico Ventas"/>
      <sheetName val="Tendencia"/>
      <sheetName val="Proy 2024 vs 2023"/>
      <sheetName val="Proy 2023 vs 2022"/>
      <sheetName val="PR"/>
      <sheetName val="GO"/>
      <sheetName val="IM"/>
      <sheetName val="total tiendas"/>
      <sheetName val="ESCENARIOS 2024"/>
      <sheetName val="Pronostico Dispersión"/>
      <sheetName val="Tabla de Proyecciones"/>
      <sheetName val="Base%Sem"/>
      <sheetName val="Tabla de Metas"/>
      <sheetName val="Tabla de Objetivo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G3">
            <v>0.25540248678433347</v>
          </cell>
          <cell r="L3">
            <v>0.2190157229163858</v>
          </cell>
          <cell r="Q3">
            <v>0.27681610501061904</v>
          </cell>
          <cell r="V3">
            <v>0.24876568528866164</v>
          </cell>
          <cell r="AE3">
            <v>0.22259017984653875</v>
          </cell>
          <cell r="AJ3">
            <v>0.25511814697200835</v>
          </cell>
          <cell r="AO3">
            <v>0.28743904426624661</v>
          </cell>
          <cell r="AT3">
            <v>0.23485262891520639</v>
          </cell>
          <cell r="BC3">
            <v>0.18723752549061118</v>
          </cell>
          <cell r="BH3">
            <v>0.19465055654080993</v>
          </cell>
          <cell r="BM3">
            <v>0.2165833758351125</v>
          </cell>
          <cell r="BR3">
            <v>0.19997755359259817</v>
          </cell>
          <cell r="BW3">
            <v>0.20155098854086834</v>
          </cell>
          <cell r="CF3">
            <v>0.21924741816703469</v>
          </cell>
          <cell r="CK3">
            <v>0.24940176704887249</v>
          </cell>
          <cell r="CP3">
            <v>0.24516424761641523</v>
          </cell>
          <cell r="CU3">
            <v>0.28618656716767771</v>
          </cell>
          <cell r="DE3">
            <v>0.2566527408902276</v>
          </cell>
          <cell r="DJ3">
            <v>0.30487213819946263</v>
          </cell>
          <cell r="DO3">
            <v>0.22296672179363294</v>
          </cell>
          <cell r="DT3">
            <v>0.2155083991166768</v>
          </cell>
          <cell r="EC3">
            <v>0.19077088854213556</v>
          </cell>
          <cell r="EH3">
            <v>0.20252711712240573</v>
          </cell>
          <cell r="EM3">
            <v>0.20741206144095095</v>
          </cell>
          <cell r="ER3">
            <v>0.18766978139016444</v>
          </cell>
          <cell r="EW3">
            <v>0.21162015150434335</v>
          </cell>
          <cell r="FG3">
            <v>0.26431939532788595</v>
          </cell>
          <cell r="FL3">
            <v>0.24899503789049687</v>
          </cell>
          <cell r="FQ3">
            <v>0.24151531946640983</v>
          </cell>
          <cell r="FV3">
            <v>0.24517024731520698</v>
          </cell>
          <cell r="GE3">
            <v>0.26128937628084975</v>
          </cell>
          <cell r="GJ3">
            <v>0.24194026106611466</v>
          </cell>
          <cell r="GO3">
            <v>0.24410263928760545</v>
          </cell>
          <cell r="GT3">
            <v>0.25266772336543014</v>
          </cell>
          <cell r="HC3">
            <v>0.22395305029347129</v>
          </cell>
          <cell r="HH3">
            <v>0.19374654657923929</v>
          </cell>
          <cell r="HM3">
            <v>0.21733755186064288</v>
          </cell>
          <cell r="HR3">
            <v>0.18024234593905963</v>
          </cell>
          <cell r="HW3">
            <v>0.18472050532758699</v>
          </cell>
          <cell r="IF3">
            <v>0.20190606007318848</v>
          </cell>
          <cell r="IK3">
            <v>0.21850302897553764</v>
          </cell>
          <cell r="IP3">
            <v>0.24552774706570624</v>
          </cell>
          <cell r="IU3">
            <v>0.33406316388556762</v>
          </cell>
          <cell r="JD3">
            <v>0.23405503842332226</v>
          </cell>
          <cell r="JI3">
            <v>0.20214371720946717</v>
          </cell>
          <cell r="JN3">
            <v>0.27668773434238841</v>
          </cell>
          <cell r="JS3">
            <v>0.28711351002482222</v>
          </cell>
          <cell r="KB3">
            <v>0.13679334021469711</v>
          </cell>
          <cell r="KG3">
            <v>0.17040059250624764</v>
          </cell>
          <cell r="KL3">
            <v>0.21725162062797465</v>
          </cell>
          <cell r="KQ3">
            <v>0.34019472467432282</v>
          </cell>
          <cell r="KV3">
            <v>9.6692627895142394E-2</v>
          </cell>
        </row>
        <row r="6">
          <cell r="W6">
            <v>235984.01050000003</v>
          </cell>
          <cell r="AU6">
            <v>231409.3</v>
          </cell>
          <cell r="BX6">
            <v>311000.92560000002</v>
          </cell>
          <cell r="CW6">
            <v>358551.0036</v>
          </cell>
          <cell r="DU6">
            <v>365351.26679999998</v>
          </cell>
          <cell r="EY6">
            <v>420342.59880000004</v>
          </cell>
          <cell r="FW6">
            <v>316081.11600000004</v>
          </cell>
          <cell r="GU6">
            <v>247707.35280000002</v>
          </cell>
          <cell r="HX6">
            <v>347388.55560000002</v>
          </cell>
          <cell r="IV6">
            <v>302274.87120000005</v>
          </cell>
          <cell r="JT6">
            <v>356972.49719999998</v>
          </cell>
          <cell r="KW6">
            <v>961409.26960000012</v>
          </cell>
        </row>
        <row r="7">
          <cell r="W7">
            <v>231673.93200000003</v>
          </cell>
          <cell r="AU7">
            <v>277334.40850000002</v>
          </cell>
          <cell r="BX7">
            <v>316468.80359999998</v>
          </cell>
          <cell r="CW7">
            <v>330213.06719999999</v>
          </cell>
          <cell r="DU7">
            <v>349928.29440000001</v>
          </cell>
          <cell r="EY7">
            <v>455379.81840000005</v>
          </cell>
          <cell r="FW7">
            <v>370409.44680000003</v>
          </cell>
          <cell r="GU7">
            <v>316775.25360000005</v>
          </cell>
          <cell r="HX7">
            <v>343142.74080000009</v>
          </cell>
          <cell r="IV7">
            <v>289027.22400000005</v>
          </cell>
          <cell r="JT7">
            <v>376563.30839999998</v>
          </cell>
          <cell r="KW7">
            <v>947005.37360000005</v>
          </cell>
        </row>
        <row r="8">
          <cell r="W8">
            <v>257891.17940000002</v>
          </cell>
          <cell r="Y8">
            <v>270734.95999999996</v>
          </cell>
          <cell r="AU8">
            <v>324858.44500000001</v>
          </cell>
          <cell r="BX8">
            <v>343910.22119999997</v>
          </cell>
          <cell r="CW8">
            <v>378600.01559999998</v>
          </cell>
          <cell r="DU8">
            <v>385226.62560000009</v>
          </cell>
          <cell r="EY8">
            <v>401951.03039999999</v>
          </cell>
          <cell r="FW8">
            <v>316884.97080000001</v>
          </cell>
          <cell r="GU8">
            <v>274889.38680000004</v>
          </cell>
          <cell r="HX8">
            <v>352260.87839999999</v>
          </cell>
          <cell r="IV8">
            <v>327323.86200000002</v>
          </cell>
          <cell r="JT8">
            <v>387528.35400000005</v>
          </cell>
          <cell r="KW8">
            <v>937888.87919999997</v>
          </cell>
        </row>
        <row r="9">
          <cell r="W9">
            <v>176114.16139999998</v>
          </cell>
          <cell r="AU9">
            <v>152882.74</v>
          </cell>
          <cell r="BX9">
            <v>228799.1232</v>
          </cell>
          <cell r="CW9">
            <v>234710.51400000002</v>
          </cell>
          <cell r="DU9">
            <v>218499.69240000003</v>
          </cell>
          <cell r="EY9">
            <v>273333.77640000003</v>
          </cell>
          <cell r="FW9">
            <v>274441.8996</v>
          </cell>
          <cell r="GU9">
            <v>199004.68799999997</v>
          </cell>
          <cell r="HX9">
            <v>231328.91520000002</v>
          </cell>
          <cell r="IV9">
            <v>236770.75440000001</v>
          </cell>
          <cell r="JT9">
            <v>281159.46720000001</v>
          </cell>
          <cell r="KW9">
            <v>782842.3824</v>
          </cell>
        </row>
        <row r="10">
          <cell r="W10">
            <v>210412.73239999998</v>
          </cell>
          <cell r="AU10">
            <v>227415.40700000001</v>
          </cell>
          <cell r="BX10">
            <v>285602.53320000006</v>
          </cell>
          <cell r="CW10">
            <v>306952.08120000002</v>
          </cell>
          <cell r="DU10">
            <v>341954.80560000002</v>
          </cell>
          <cell r="EY10">
            <v>372671.99280000001</v>
          </cell>
          <cell r="FW10">
            <v>266585.79600000003</v>
          </cell>
          <cell r="GU10">
            <v>272426.45760000002</v>
          </cell>
          <cell r="HX10">
            <v>354041.72280000005</v>
          </cell>
          <cell r="IV10">
            <v>301882.80960000004</v>
          </cell>
          <cell r="JT10">
            <v>311762.6496</v>
          </cell>
          <cell r="KW10">
            <v>735057.94960000005</v>
          </cell>
        </row>
        <row r="11">
          <cell r="W11">
            <v>269193.92350000003</v>
          </cell>
          <cell r="AU11">
            <v>304110.10800000001</v>
          </cell>
          <cell r="BX11">
            <v>422505.21240000002</v>
          </cell>
          <cell r="CW11">
            <v>382349.77560000005</v>
          </cell>
          <cell r="DU11">
            <v>409180.59360000008</v>
          </cell>
          <cell r="EY11">
            <v>480412.83600000001</v>
          </cell>
          <cell r="FW11">
            <v>372654.20520000003</v>
          </cell>
          <cell r="GU11">
            <v>345148.3872</v>
          </cell>
          <cell r="HX11">
            <v>424187.30160000001</v>
          </cell>
          <cell r="IV11">
            <v>446213.86920000007</v>
          </cell>
          <cell r="JT11">
            <v>428467.266</v>
          </cell>
          <cell r="KW11">
            <v>1344837.5304</v>
          </cell>
        </row>
        <row r="12">
          <cell r="W12">
            <v>335168.81720000005</v>
          </cell>
          <cell r="Y12">
            <v>351226.84</v>
          </cell>
          <cell r="AU12">
            <v>420073.91099999996</v>
          </cell>
          <cell r="BX12">
            <v>428619.94560000004</v>
          </cell>
          <cell r="CW12">
            <v>457560.04680000001</v>
          </cell>
          <cell r="DU12">
            <v>500803.97039999999</v>
          </cell>
          <cell r="EY12">
            <v>562163.02560000005</v>
          </cell>
          <cell r="FW12">
            <v>454556.76120000001</v>
          </cell>
          <cell r="GU12">
            <v>412585.68240000005</v>
          </cell>
          <cell r="HX12">
            <v>459526.86720000004</v>
          </cell>
          <cell r="IV12">
            <v>440073.69120000006</v>
          </cell>
          <cell r="JT12">
            <v>504619.98840000003</v>
          </cell>
          <cell r="KW12">
            <v>1539271.7704000003</v>
          </cell>
        </row>
        <row r="13">
          <cell r="W13">
            <v>245485.0583</v>
          </cell>
          <cell r="Y13">
            <v>257620.36000000004</v>
          </cell>
          <cell r="AU13">
            <v>252845.71549999999</v>
          </cell>
          <cell r="BX13">
            <v>305430.50159999996</v>
          </cell>
          <cell r="CW13">
            <v>328799.44439999998</v>
          </cell>
          <cell r="DU13">
            <v>354818.79359999998</v>
          </cell>
          <cell r="EY13">
            <v>371924.80559999996</v>
          </cell>
          <cell r="FW13">
            <v>289705.03200000001</v>
          </cell>
          <cell r="GU13">
            <v>247936.02120000002</v>
          </cell>
          <cell r="HX13">
            <v>329726.33280000003</v>
          </cell>
          <cell r="IV13">
            <v>277321.23360000004</v>
          </cell>
          <cell r="JT13">
            <v>337134.34440000006</v>
          </cell>
          <cell r="KW13">
            <v>808831.75360000005</v>
          </cell>
        </row>
        <row r="14">
          <cell r="W14">
            <v>422890.34899999999</v>
          </cell>
          <cell r="Y14">
            <v>436550.86</v>
          </cell>
          <cell r="AU14">
            <v>507636.6</v>
          </cell>
          <cell r="BX14">
            <v>528753.18099999998</v>
          </cell>
          <cell r="CW14">
            <v>605277.09000000008</v>
          </cell>
          <cell r="DU14">
            <v>748053.29500000016</v>
          </cell>
          <cell r="EY14">
            <v>686087.58900000015</v>
          </cell>
          <cell r="FW14">
            <v>688261.76100000017</v>
          </cell>
          <cell r="GU14">
            <v>603814.99200000009</v>
          </cell>
          <cell r="HX14">
            <v>904514.43500000006</v>
          </cell>
          <cell r="IV14">
            <v>698348.13400000008</v>
          </cell>
          <cell r="JT14">
            <v>860794.68200000003</v>
          </cell>
          <cell r="KW14">
            <v>2640896.6792000001</v>
          </cell>
        </row>
        <row r="15">
          <cell r="W15">
            <v>330314.20539999998</v>
          </cell>
          <cell r="AU15">
            <v>383688.35700000008</v>
          </cell>
          <cell r="BX15">
            <v>407096.94960000005</v>
          </cell>
          <cell r="CW15">
            <v>423445.01760000002</v>
          </cell>
          <cell r="DU15">
            <v>444017.79719999997</v>
          </cell>
          <cell r="EY15">
            <v>458567.46</v>
          </cell>
          <cell r="FW15">
            <v>461573.9964</v>
          </cell>
          <cell r="GU15">
            <v>381003.13439999998</v>
          </cell>
          <cell r="HX15">
            <v>414601.55640000006</v>
          </cell>
          <cell r="IV15">
            <v>425407.5612</v>
          </cell>
          <cell r="JT15">
            <v>472318.77600000007</v>
          </cell>
          <cell r="KW15">
            <v>1324557.5824000002</v>
          </cell>
        </row>
        <row r="16">
          <cell r="W16">
            <v>344778.67950000003</v>
          </cell>
          <cell r="Y16">
            <v>362466.58999999997</v>
          </cell>
          <cell r="AU16">
            <v>501675.74400000001</v>
          </cell>
          <cell r="BX16">
            <v>484183.40760000004</v>
          </cell>
          <cell r="CW16">
            <v>507785.09040000004</v>
          </cell>
          <cell r="DU16">
            <v>496732.26240000001</v>
          </cell>
          <cell r="EY16">
            <v>536282.85600000003</v>
          </cell>
          <cell r="FW16">
            <v>436566.17520000006</v>
          </cell>
          <cell r="GU16">
            <v>435418.53480000002</v>
          </cell>
          <cell r="HX16">
            <v>480783.51360000006</v>
          </cell>
          <cell r="IV16">
            <v>586036.90080000006</v>
          </cell>
          <cell r="JT16">
            <v>686370.5316000001</v>
          </cell>
          <cell r="KW16">
            <v>2386388.784</v>
          </cell>
        </row>
        <row r="17">
          <cell r="W17">
            <v>192750.2537</v>
          </cell>
          <cell r="AU17">
            <v>250733.48149999999</v>
          </cell>
          <cell r="BX17">
            <v>259104.79800000001</v>
          </cell>
          <cell r="CW17">
            <v>316926.72360000003</v>
          </cell>
          <cell r="DU17">
            <v>307445.42520000006</v>
          </cell>
          <cell r="EY17">
            <v>346719.19320000004</v>
          </cell>
          <cell r="FW17">
            <v>285784.44839999999</v>
          </cell>
          <cell r="GU17">
            <v>288363.59640000004</v>
          </cell>
          <cell r="HX17">
            <v>243620.73</v>
          </cell>
          <cell r="IV17">
            <v>259368.1452</v>
          </cell>
          <cell r="JT17">
            <v>337479.83640000003</v>
          </cell>
          <cell r="KW17">
            <v>1058969.6207999999</v>
          </cell>
        </row>
        <row r="18">
          <cell r="W18">
            <v>233877.37840000002</v>
          </cell>
          <cell r="AU18">
            <v>234849.30900000001</v>
          </cell>
          <cell r="BX18">
            <v>291476.016</v>
          </cell>
          <cell r="CW18">
            <v>325487.03039999999</v>
          </cell>
          <cell r="DU18">
            <v>344914.12440000003</v>
          </cell>
          <cell r="EY18">
            <v>408396.44880000007</v>
          </cell>
          <cell r="FW18">
            <v>336426.01560000004</v>
          </cell>
          <cell r="GU18">
            <v>283000.26240000001</v>
          </cell>
          <cell r="HX18">
            <v>319307.72400000005</v>
          </cell>
          <cell r="IV18">
            <v>297357.77159999998</v>
          </cell>
          <cell r="JT18">
            <v>354043.49400000006</v>
          </cell>
          <cell r="KW18">
            <v>812477.74399999995</v>
          </cell>
        </row>
        <row r="19">
          <cell r="W19">
            <v>297975.89820000005</v>
          </cell>
          <cell r="Y19">
            <v>310008.67</v>
          </cell>
          <cell r="AU19">
            <v>321519.63299999997</v>
          </cell>
          <cell r="BX19">
            <v>425129.3664</v>
          </cell>
          <cell r="CW19">
            <v>367152.65580000007</v>
          </cell>
          <cell r="DU19">
            <v>379470.0148</v>
          </cell>
          <cell r="EY19">
            <v>415585.20059999998</v>
          </cell>
          <cell r="FW19">
            <v>319777.11120000004</v>
          </cell>
          <cell r="GU19">
            <v>317288.6764</v>
          </cell>
          <cell r="HX19">
            <v>402648.45180000004</v>
          </cell>
          <cell r="IV19">
            <v>363590.64020000002</v>
          </cell>
          <cell r="JT19">
            <v>421006.69780000002</v>
          </cell>
          <cell r="KW19">
            <v>1287636.2616000001</v>
          </cell>
        </row>
        <row r="20">
          <cell r="W20">
            <v>282704.69829999999</v>
          </cell>
          <cell r="Y20">
            <v>306229.90000000002</v>
          </cell>
          <cell r="AU20">
            <v>312365.53800000006</v>
          </cell>
          <cell r="BX20">
            <v>373171.66440000001</v>
          </cell>
          <cell r="CW20">
            <v>370715.38999999996</v>
          </cell>
          <cell r="DU20">
            <v>380010.27560000005</v>
          </cell>
          <cell r="EY20">
            <v>470244.85320000001</v>
          </cell>
          <cell r="FW20">
            <v>351846.29820000002</v>
          </cell>
          <cell r="GU20">
            <v>301752.87120000005</v>
          </cell>
          <cell r="HX20">
            <v>399980.99360000005</v>
          </cell>
          <cell r="IV20">
            <v>359825.321</v>
          </cell>
          <cell r="JT20">
            <v>413009.94120000006</v>
          </cell>
          <cell r="KW20">
            <v>1027997.5264000001</v>
          </cell>
        </row>
        <row r="21">
          <cell r="W21">
            <v>372175.85450000002</v>
          </cell>
          <cell r="Y21">
            <v>410665.92</v>
          </cell>
          <cell r="AU21">
            <v>375656.98200000008</v>
          </cell>
          <cell r="BX21">
            <v>462364.30960000004</v>
          </cell>
          <cell r="CW21">
            <v>457778.72319999995</v>
          </cell>
          <cell r="DU21">
            <v>590193.44920000003</v>
          </cell>
          <cell r="EY21">
            <v>667816.73099999991</v>
          </cell>
          <cell r="FW21">
            <v>562157.37390000001</v>
          </cell>
          <cell r="GU21">
            <v>499921.02260000003</v>
          </cell>
          <cell r="HX21">
            <v>538233.23640000005</v>
          </cell>
          <cell r="IV21">
            <v>496457.54690000002</v>
          </cell>
          <cell r="JT21">
            <v>574331.60569999996</v>
          </cell>
          <cell r="KW21">
            <v>1446301.2824000001</v>
          </cell>
        </row>
        <row r="22">
          <cell r="W22">
            <v>293088.31920000003</v>
          </cell>
          <cell r="AU22">
            <v>296317.14</v>
          </cell>
          <cell r="BX22">
            <v>461076.61320000002</v>
          </cell>
          <cell r="CW22">
            <v>538223.51880000008</v>
          </cell>
          <cell r="DU22">
            <v>538949.04120000009</v>
          </cell>
          <cell r="EY22">
            <v>489987.61920000007</v>
          </cell>
          <cell r="FW22">
            <v>382745.95200000005</v>
          </cell>
          <cell r="GU22">
            <v>380154.02760000003</v>
          </cell>
          <cell r="HX22">
            <v>389668.30920000002</v>
          </cell>
          <cell r="IV22">
            <v>422624.34720000008</v>
          </cell>
          <cell r="JT22">
            <v>496208.16000000003</v>
          </cell>
          <cell r="KW22">
            <v>1766919.9080000003</v>
          </cell>
        </row>
        <row r="23">
          <cell r="W23">
            <v>264933.97940000001</v>
          </cell>
          <cell r="Y23">
            <v>283702.78999999998</v>
          </cell>
          <cell r="AU23">
            <v>339118.52999999997</v>
          </cell>
          <cell r="BX23">
            <v>332347.212</v>
          </cell>
          <cell r="CW23">
            <v>350261.46360000002</v>
          </cell>
          <cell r="DU23">
            <v>354640.43160000001</v>
          </cell>
          <cell r="EY23">
            <v>408922.57080000004</v>
          </cell>
          <cell r="FW23">
            <v>295785.72360000003</v>
          </cell>
          <cell r="GU23">
            <v>290318.75280000002</v>
          </cell>
          <cell r="HX23">
            <v>348245.16840000002</v>
          </cell>
          <cell r="IV23">
            <v>328209.94800000003</v>
          </cell>
          <cell r="JT23">
            <v>342944.94960000005</v>
          </cell>
          <cell r="KW23">
            <v>1039780.5912000001</v>
          </cell>
        </row>
        <row r="24">
          <cell r="W24">
            <v>328623.04979999998</v>
          </cell>
          <cell r="Y24">
            <v>370139.30000000005</v>
          </cell>
          <cell r="AU24">
            <v>515672.00750000007</v>
          </cell>
          <cell r="BX24">
            <v>436666.29119999998</v>
          </cell>
          <cell r="CW24">
            <v>417774.12120000005</v>
          </cell>
          <cell r="DU24">
            <v>447499.27439999999</v>
          </cell>
          <cell r="EY24">
            <v>444588.26880000002</v>
          </cell>
          <cell r="FW24">
            <v>415242.26640000002</v>
          </cell>
          <cell r="GU24">
            <v>472013.00640000001</v>
          </cell>
          <cell r="HX24">
            <v>434165.07600000006</v>
          </cell>
          <cell r="IV24">
            <v>547551.66119999997</v>
          </cell>
          <cell r="JT24">
            <v>571611.38400000008</v>
          </cell>
          <cell r="KW24">
            <v>1802315.1431999998</v>
          </cell>
        </row>
        <row r="25">
          <cell r="W25">
            <v>475623.32020000002</v>
          </cell>
          <cell r="AU25">
            <v>456037.39650000003</v>
          </cell>
          <cell r="BX25">
            <v>717521.277</v>
          </cell>
          <cell r="CW25">
            <v>605862.89500000002</v>
          </cell>
          <cell r="DU25">
            <v>706129.41300000006</v>
          </cell>
          <cell r="EY25">
            <v>899823.27600000007</v>
          </cell>
          <cell r="FW25">
            <v>753011.47899999993</v>
          </cell>
          <cell r="GU25">
            <v>643801.79599999997</v>
          </cell>
          <cell r="HX25">
            <v>790744.40500000003</v>
          </cell>
          <cell r="IV25">
            <v>679510.46900000004</v>
          </cell>
          <cell r="JT25">
            <v>670415.38300000003</v>
          </cell>
          <cell r="KW25">
            <v>1449711.3904000001</v>
          </cell>
        </row>
        <row r="26">
          <cell r="W26">
            <v>803779.82149999985</v>
          </cell>
          <cell r="Y26">
            <v>907659.38</v>
          </cell>
          <cell r="AU26">
            <v>809897.723</v>
          </cell>
          <cell r="BX26">
            <v>860693.93300000008</v>
          </cell>
          <cell r="CW26">
            <v>772652.15500000014</v>
          </cell>
          <cell r="DU26">
            <v>913073.98600000003</v>
          </cell>
          <cell r="EY26">
            <v>1089696.4540000001</v>
          </cell>
          <cell r="FW26">
            <v>974461.12950000004</v>
          </cell>
          <cell r="GU26">
            <v>1242034.8640000001</v>
          </cell>
          <cell r="HX26">
            <v>1148904.9990000001</v>
          </cell>
          <cell r="IV26">
            <v>1189051.4475</v>
          </cell>
          <cell r="JT26">
            <v>900527.33100000001</v>
          </cell>
          <cell r="KW26">
            <v>2382570.9232000001</v>
          </cell>
        </row>
        <row r="27">
          <cell r="W27">
            <v>407388.01199999999</v>
          </cell>
          <cell r="Y27">
            <v>424361.97000000003</v>
          </cell>
          <cell r="AU27">
            <v>389629.52199999994</v>
          </cell>
          <cell r="BX27">
            <v>546665.13</v>
          </cell>
          <cell r="CW27">
            <v>532832.54200000002</v>
          </cell>
          <cell r="DU27">
            <v>592092.02800000005</v>
          </cell>
          <cell r="EY27">
            <v>738328.45900000003</v>
          </cell>
          <cell r="FW27">
            <v>685525.80800000008</v>
          </cell>
          <cell r="GU27">
            <v>529607.47400000005</v>
          </cell>
          <cell r="HX27">
            <v>595331.79200000002</v>
          </cell>
          <cell r="IV27">
            <v>557970.05000000005</v>
          </cell>
          <cell r="JT27">
            <v>474935.59300000011</v>
          </cell>
          <cell r="KW27">
            <v>1106715.9376000001</v>
          </cell>
        </row>
        <row r="28">
          <cell r="W28">
            <v>767425.13199999998</v>
          </cell>
          <cell r="Y28">
            <v>835829.8600000001</v>
          </cell>
          <cell r="AU28">
            <v>1052654.6375</v>
          </cell>
          <cell r="BX28">
            <v>1041414.7183999999</v>
          </cell>
          <cell r="CW28">
            <v>900442.86080000002</v>
          </cell>
          <cell r="DU28">
            <v>1053602.0880000002</v>
          </cell>
          <cell r="EY28">
            <v>1250696.0256000001</v>
          </cell>
          <cell r="FW28">
            <v>1096611.0512000001</v>
          </cell>
          <cell r="GU28">
            <v>1046845.0496000001</v>
          </cell>
          <cell r="HX28">
            <v>1256865.6576</v>
          </cell>
          <cell r="IV28">
            <v>1010240.7168000001</v>
          </cell>
          <cell r="JT28">
            <v>1085682.2480000001</v>
          </cell>
          <cell r="KW28">
            <v>2519188.4328000001</v>
          </cell>
        </row>
        <row r="29">
          <cell r="W29">
            <v>723366.14640000009</v>
          </cell>
          <cell r="AU29">
            <v>977344.86400000006</v>
          </cell>
          <cell r="BX29">
            <v>1061777.101</v>
          </cell>
          <cell r="CW29">
            <v>863242.45700000017</v>
          </cell>
          <cell r="DU29">
            <v>1017745.7180000001</v>
          </cell>
          <cell r="EY29">
            <v>1148402.0240000002</v>
          </cell>
          <cell r="FW29">
            <v>997525.93599999999</v>
          </cell>
          <cell r="GU29">
            <v>1019570.2440000002</v>
          </cell>
          <cell r="HX29">
            <v>1104120.3030000001</v>
          </cell>
          <cell r="IV29">
            <v>947723.98600000015</v>
          </cell>
          <cell r="JT29">
            <v>900527.33100000001</v>
          </cell>
          <cell r="KW29">
            <v>2382570.9232000001</v>
          </cell>
        </row>
        <row r="30">
          <cell r="W30">
            <v>374450.50800000003</v>
          </cell>
          <cell r="Y30">
            <v>391446.05</v>
          </cell>
          <cell r="AU30">
            <v>335416.3395</v>
          </cell>
          <cell r="BX30">
            <v>420737.87880000001</v>
          </cell>
          <cell r="CW30">
            <v>390119.51160000003</v>
          </cell>
          <cell r="DU30">
            <v>398899.2096</v>
          </cell>
          <cell r="EY30">
            <v>551005.13520000002</v>
          </cell>
          <cell r="FW30">
            <v>482214.26520000008</v>
          </cell>
          <cell r="GU30">
            <v>414530.09280000004</v>
          </cell>
          <cell r="HX30">
            <v>501458.77439999999</v>
          </cell>
          <cell r="IV30">
            <v>451260.51480000006</v>
          </cell>
          <cell r="JT30">
            <v>433180.81800000003</v>
          </cell>
          <cell r="KW30">
            <v>969472.88880000007</v>
          </cell>
        </row>
        <row r="31">
          <cell r="W31">
            <v>250881.84036</v>
          </cell>
          <cell r="Y31">
            <v>207993.8</v>
          </cell>
          <cell r="AU31">
            <v>224728.94746499998</v>
          </cell>
          <cell r="BX31">
            <v>281894.37879600003</v>
          </cell>
          <cell r="CW31">
            <v>261380.07277200007</v>
          </cell>
          <cell r="DU31">
            <v>267262.470432</v>
          </cell>
          <cell r="EY31">
            <v>369173.44058400003</v>
          </cell>
          <cell r="FW31">
            <v>308452.641</v>
          </cell>
          <cell r="GU31">
            <v>280396.55700000003</v>
          </cell>
          <cell r="HX31">
            <v>315193.90350000001</v>
          </cell>
          <cell r="IV31">
            <v>285858.33149999997</v>
          </cell>
          <cell r="JT31">
            <v>219225.75150000001</v>
          </cell>
          <cell r="KW31">
            <v>580793.60850000009</v>
          </cell>
        </row>
        <row r="38">
          <cell r="D38">
            <v>3.0655643625926276E-2</v>
          </cell>
          <cell r="I38">
            <v>2.6043039081654194E-2</v>
          </cell>
          <cell r="N38">
            <v>2.6074831995154125E-2</v>
          </cell>
          <cell r="S38">
            <v>2.0496282982675765E-2</v>
          </cell>
          <cell r="AB38">
            <v>1.9626812634454063E-2</v>
          </cell>
          <cell r="AG38">
            <v>2.2196990695131247E-2</v>
          </cell>
          <cell r="AL38">
            <v>2.5238806608555594E-2</v>
          </cell>
          <cell r="AQ38">
            <v>2.0453380052651189E-2</v>
          </cell>
          <cell r="AZ38">
            <v>2.8177595156897793E-2</v>
          </cell>
          <cell r="BE38">
            <v>2.6168850165636671E-2</v>
          </cell>
          <cell r="BJ38">
            <v>2.7852617863020245E-2</v>
          </cell>
          <cell r="BO38">
            <v>2.2715660753397465E-2</v>
          </cell>
          <cell r="BT38">
            <v>2.4301126736509197E-2</v>
          </cell>
          <cell r="CC38">
            <v>3.4828015572817429E-2</v>
          </cell>
          <cell r="CH38">
            <v>2.7315619820199095E-2</v>
          </cell>
          <cell r="CM38">
            <v>2.7520980425406696E-2</v>
          </cell>
          <cell r="CR38">
            <v>3.2246204430493683E-2</v>
          </cell>
          <cell r="DB38">
            <v>3.0503123195956917E-2</v>
          </cell>
          <cell r="DG38">
            <v>2.6731164976491473E-2</v>
          </cell>
          <cell r="DL38">
            <v>2.9700226982614319E-2</v>
          </cell>
          <cell r="DQ38">
            <v>2.6481996609840703E-2</v>
          </cell>
          <cell r="DZ38">
            <v>2.8119843610709409E-2</v>
          </cell>
          <cell r="EE38">
            <v>2.7083895122080769E-2</v>
          </cell>
          <cell r="EJ38">
            <v>2.6499289741283818E-2</v>
          </cell>
          <cell r="EO38">
            <v>2.6643374690166935E-2</v>
          </cell>
          <cell r="ET38">
            <v>3.4083177269964703E-2</v>
          </cell>
          <cell r="FD38">
            <v>2.9256565585930979E-2</v>
          </cell>
          <cell r="FI38">
            <v>2.4979314705554524E-2</v>
          </cell>
          <cell r="FN38">
            <v>2.5050998941199363E-2</v>
          </cell>
          <cell r="FS38">
            <v>2.1589162811187869E-2</v>
          </cell>
          <cell r="GB38">
            <v>2.1190074947762868E-2</v>
          </cell>
          <cell r="GG38">
            <v>2.0674445738552902E-2</v>
          </cell>
          <cell r="GL38">
            <v>2.3464010420331069E-2</v>
          </cell>
          <cell r="GQ38">
            <v>1.9083377381761416E-2</v>
          </cell>
          <cell r="GZ38">
            <v>2.3733122689809417E-2</v>
          </cell>
          <cell r="HE38">
            <v>2.3495952685392368E-2</v>
          </cell>
          <cell r="HJ38">
            <v>2.8927857797950037E-2</v>
          </cell>
          <cell r="HO38">
            <v>2.8167743505629422E-2</v>
          </cell>
          <cell r="HT38">
            <v>2.5092658884581724E-2</v>
          </cell>
          <cell r="IC38">
            <v>2.2441045214838994E-2</v>
          </cell>
          <cell r="IH38">
            <v>2.4479399832773686E-2</v>
          </cell>
          <cell r="IM38">
            <v>2.2796757012461963E-2</v>
          </cell>
          <cell r="IR38">
            <v>2.5900143671505203E-2</v>
          </cell>
          <cell r="JA38">
            <v>3.2723083453224638E-2</v>
          </cell>
          <cell r="JF38">
            <v>2.6271200097689143E-2</v>
          </cell>
          <cell r="JK38">
            <v>2.5090103102757343E-2</v>
          </cell>
          <cell r="JP38">
            <v>2.4847662004736547E-2</v>
          </cell>
          <cell r="JY38">
            <v>3.8426873120275609E-2</v>
          </cell>
          <cell r="KD38">
            <v>2.4518368802921311E-2</v>
          </cell>
          <cell r="KI38">
            <v>2.4127145733418606E-2</v>
          </cell>
          <cell r="KN38">
            <v>2.5398953587831809E-2</v>
          </cell>
          <cell r="KS38">
            <v>2.2185298023301749E-2</v>
          </cell>
        </row>
        <row r="39">
          <cell r="D39">
            <v>2.9132379891484463E-2</v>
          </cell>
          <cell r="I39">
            <v>2.4422286276175331E-2</v>
          </cell>
          <cell r="N39">
            <v>2.3428025626530423E-2</v>
          </cell>
          <cell r="S39">
            <v>2.453446611226983E-2</v>
          </cell>
          <cell r="AB39">
            <v>2.7773120583139018E-2</v>
          </cell>
          <cell r="AG39">
            <v>2.896141475887563E-2</v>
          </cell>
          <cell r="AL39">
            <v>2.4732688541696017E-2</v>
          </cell>
          <cell r="AQ39">
            <v>2.4670304989787943E-2</v>
          </cell>
          <cell r="AZ39">
            <v>2.7306254578212362E-2</v>
          </cell>
          <cell r="BE39">
            <v>2.9459138786868202E-2</v>
          </cell>
          <cell r="BJ39">
            <v>2.421398670412812E-2</v>
          </cell>
          <cell r="BO39">
            <v>2.58087999369115E-2</v>
          </cell>
          <cell r="BT39">
            <v>2.5028254601929357E-2</v>
          </cell>
          <cell r="CC39">
            <v>2.307688686818879E-2</v>
          </cell>
          <cell r="CH39">
            <v>2.8437360138771108E-2</v>
          </cell>
          <cell r="CM39">
            <v>2.9864903268078544E-2</v>
          </cell>
          <cell r="CR39">
            <v>2.9861177289454317E-2</v>
          </cell>
          <cell r="DB39">
            <v>2.6568777970566445E-2</v>
          </cell>
          <cell r="DG39">
            <v>2.6815847759555228E-2</v>
          </cell>
          <cell r="DL39">
            <v>2.8558159844203922E-2</v>
          </cell>
          <cell r="DQ39">
            <v>2.6684347755603709E-2</v>
          </cell>
          <cell r="DZ39">
            <v>3.6246662269394644E-2</v>
          </cell>
          <cell r="EE39">
            <v>2.9448837008967114E-2</v>
          </cell>
          <cell r="EJ39">
            <v>2.931738737881041E-2</v>
          </cell>
          <cell r="EO39">
            <v>3.0258711495263706E-2</v>
          </cell>
          <cell r="ET39">
            <v>2.9774351898778958E-2</v>
          </cell>
          <cell r="FD39">
            <v>3.2277749457499956E-2</v>
          </cell>
          <cell r="FI39">
            <v>2.6393813753163294E-2</v>
          </cell>
          <cell r="FN39">
            <v>3.0127493858072542E-2</v>
          </cell>
          <cell r="FS39">
            <v>2.9628854465844966E-2</v>
          </cell>
          <cell r="GB39">
            <v>2.8889062871346984E-2</v>
          </cell>
          <cell r="GG39">
            <v>2.5779911920870133E-2</v>
          </cell>
          <cell r="GL39">
            <v>2.9087771463641384E-2</v>
          </cell>
          <cell r="GQ39">
            <v>2.4071391607704818E-2</v>
          </cell>
          <cell r="GZ39">
            <v>2.5738536848442149E-2</v>
          </cell>
          <cell r="HE39">
            <v>2.5366678979778283E-2</v>
          </cell>
          <cell r="HJ39">
            <v>2.5664715525106033E-2</v>
          </cell>
          <cell r="HO39">
            <v>2.5832994312289762E-2</v>
          </cell>
          <cell r="HT39">
            <v>2.5105188094108635E-2</v>
          </cell>
          <cell r="IC39">
            <v>2.2585636788596264E-2</v>
          </cell>
          <cell r="IH39">
            <v>2.1160688552229738E-2</v>
          </cell>
          <cell r="IM39">
            <v>2.211916640228908E-2</v>
          </cell>
          <cell r="IR39">
            <v>2.5315877281386769E-2</v>
          </cell>
          <cell r="JA39">
            <v>3.2064417362927082E-2</v>
          </cell>
          <cell r="JF39">
            <v>2.5648562297237231E-2</v>
          </cell>
          <cell r="JK39">
            <v>2.511951663071996E-2</v>
          </cell>
          <cell r="JP39">
            <v>3.0964312018995566E-2</v>
          </cell>
          <cell r="JY39">
            <v>2.5270227729858163E-2</v>
          </cell>
          <cell r="KD39">
            <v>2.3839095433696628E-2</v>
          </cell>
          <cell r="KI39">
            <v>2.5046050143006118E-2</v>
          </cell>
          <cell r="KN39">
            <v>2.7604190754997399E-2</v>
          </cell>
          <cell r="KS39">
            <v>2.8839985480221424E-2</v>
          </cell>
        </row>
        <row r="40">
          <cell r="D40">
            <v>2.7045306101145802E-2</v>
          </cell>
          <cell r="I40">
            <v>2.6065556318541606E-2</v>
          </cell>
          <cell r="N40">
            <v>2.5810304205056471E-2</v>
          </cell>
          <cell r="S40">
            <v>3.412408542102912E-2</v>
          </cell>
          <cell r="AB40">
            <v>3.2697089177921822E-2</v>
          </cell>
          <cell r="AG40">
            <v>2.6199429901398619E-2</v>
          </cell>
          <cell r="AL40">
            <v>3.2464062529903207E-2</v>
          </cell>
          <cell r="AQ40">
            <v>3.2857692690604907E-2</v>
          </cell>
          <cell r="AZ40">
            <v>3.000213569292795E-2</v>
          </cell>
          <cell r="BE40">
            <v>2.7900502641278701E-2</v>
          </cell>
          <cell r="BJ40">
            <v>2.6728722410118328E-2</v>
          </cell>
          <cell r="BO40">
            <v>2.8076088397381745E-2</v>
          </cell>
          <cell r="BT40">
            <v>3.0390711294330314E-2</v>
          </cell>
          <cell r="CC40">
            <v>3.0492273101273046E-2</v>
          </cell>
          <cell r="CH40">
            <v>3.0549251739258206E-2</v>
          </cell>
          <cell r="CM40">
            <v>3.0099026046130292E-2</v>
          </cell>
          <cell r="CR40">
            <v>3.6485746030243987E-2</v>
          </cell>
          <cell r="DB40">
            <v>2.8783401143235687E-2</v>
          </cell>
          <cell r="DG40">
            <v>2.8047100786961612E-2</v>
          </cell>
          <cell r="DL40">
            <v>3.1867459911157546E-2</v>
          </cell>
          <cell r="DQ40">
            <v>3.1571861397235834E-2</v>
          </cell>
          <cell r="DZ40">
            <v>2.6523103593501851E-2</v>
          </cell>
          <cell r="EE40">
            <v>2.9992852082451619E-2</v>
          </cell>
          <cell r="EJ40">
            <v>2.6916683093081435E-2</v>
          </cell>
          <cell r="EO40">
            <v>2.6826655205723662E-2</v>
          </cell>
          <cell r="ET40">
            <v>2.626230572053705E-2</v>
          </cell>
          <cell r="FD40">
            <v>2.6124410821301691E-2</v>
          </cell>
          <cell r="FI40">
            <v>2.7199169678203145E-2</v>
          </cell>
          <cell r="FN40">
            <v>2.2914374433635861E-2</v>
          </cell>
          <cell r="FS40">
            <v>2.5078642353512759E-2</v>
          </cell>
          <cell r="GB40">
            <v>2.092568272067568E-2</v>
          </cell>
          <cell r="GG40">
            <v>2.3885827970533079E-2</v>
          </cell>
          <cell r="GL40">
            <v>2.3841992833924394E-2</v>
          </cell>
          <cell r="GQ40">
            <v>2.5075220646293115E-2</v>
          </cell>
          <cell r="GZ40">
            <v>2.5694793743803249E-2</v>
          </cell>
          <cell r="HE40">
            <v>2.3365108225432127E-2</v>
          </cell>
          <cell r="HJ40">
            <v>2.7916469327281975E-2</v>
          </cell>
          <cell r="HO40">
            <v>2.8820663766077035E-2</v>
          </cell>
          <cell r="HT40">
            <v>2.5368488692231315E-2</v>
          </cell>
          <cell r="IC40">
            <v>2.3429159512138857E-2</v>
          </cell>
          <cell r="IH40">
            <v>2.4835692443679662E-2</v>
          </cell>
          <cell r="IM40">
            <v>2.5140994045648183E-2</v>
          </cell>
          <cell r="IR40">
            <v>2.93324964504867E-2</v>
          </cell>
          <cell r="JA40">
            <v>3.266002622431103E-2</v>
          </cell>
          <cell r="JF40">
            <v>2.5515799716920098E-2</v>
          </cell>
          <cell r="JK40">
            <v>2.6410092098534645E-2</v>
          </cell>
          <cell r="JP40">
            <v>3.2222019646766652E-2</v>
          </cell>
          <cell r="JY40">
            <v>2.8099796753326002E-2</v>
          </cell>
          <cell r="KD40">
            <v>2.6621339899231416E-2</v>
          </cell>
          <cell r="KI40">
            <v>2.4525214090447691E-2</v>
          </cell>
          <cell r="KN40">
            <v>2.5976750846185566E-2</v>
          </cell>
          <cell r="KS40">
            <v>2.4177224919281499E-2</v>
          </cell>
        </row>
        <row r="41">
          <cell r="D41">
            <v>2.0546188408140268E-2</v>
          </cell>
          <cell r="I41">
            <v>1.8251750318545812E-2</v>
          </cell>
          <cell r="N41">
            <v>2.3986950135659341E-2</v>
          </cell>
          <cell r="S41">
            <v>1.3695162206370536E-2</v>
          </cell>
          <cell r="AB41">
            <v>1.3089186184363151E-2</v>
          </cell>
          <cell r="AG41">
            <v>1.5045738933855496E-2</v>
          </cell>
          <cell r="AL41">
            <v>1.4600616708986113E-2</v>
          </cell>
          <cell r="AQ41">
            <v>1.5520551634838493E-2</v>
          </cell>
          <cell r="AZ41">
            <v>1.9853394073203617E-2</v>
          </cell>
          <cell r="BE41">
            <v>1.9694908004522636E-2</v>
          </cell>
          <cell r="BJ41">
            <v>1.7058209463282032E-2</v>
          </cell>
          <cell r="BO41">
            <v>1.9369311182349882E-2</v>
          </cell>
          <cell r="BT41">
            <v>1.9316188434334525E-2</v>
          </cell>
          <cell r="CC41">
            <v>1.9304118345292054E-2</v>
          </cell>
          <cell r="CH41">
            <v>1.9064044360567352E-2</v>
          </cell>
          <cell r="CM41">
            <v>2.0346082043088701E-2</v>
          </cell>
          <cell r="CR41">
            <v>2.0758350866043652E-2</v>
          </cell>
          <cell r="DB41">
            <v>1.8653845408315713E-2</v>
          </cell>
          <cell r="DG41">
            <v>1.7173005830414843E-2</v>
          </cell>
          <cell r="DL41">
            <v>1.573191384579592E-2</v>
          </cell>
          <cell r="DQ41">
            <v>1.5770210957020234E-2</v>
          </cell>
          <cell r="DZ41">
            <v>2.0543248148986972E-2</v>
          </cell>
          <cell r="EE41">
            <v>1.660611690976229E-2</v>
          </cell>
          <cell r="EJ41">
            <v>1.7735172044028448E-2</v>
          </cell>
          <cell r="EO41">
            <v>2.2371260548219998E-2</v>
          </cell>
          <cell r="ET41">
            <v>1.6121422258929853E-2</v>
          </cell>
          <cell r="FD41">
            <v>2.6870933365511693E-2</v>
          </cell>
          <cell r="FI41">
            <v>2.0766663152516063E-2</v>
          </cell>
          <cell r="FN41">
            <v>1.9294843499705241E-2</v>
          </cell>
          <cell r="FS41">
            <v>2.0517681264485527E-2</v>
          </cell>
          <cell r="GB41">
            <v>1.5794381207658876E-2</v>
          </cell>
          <cell r="GG41">
            <v>1.6169919728044203E-2</v>
          </cell>
          <cell r="GL41">
            <v>1.5031304922683269E-2</v>
          </cell>
          <cell r="GQ41">
            <v>2.0713577487602337E-2</v>
          </cell>
          <cell r="GZ41">
            <v>1.7832184337459062E-2</v>
          </cell>
          <cell r="HE41">
            <v>1.7801060047695608E-2</v>
          </cell>
          <cell r="HJ41">
            <v>1.6229998595469548E-2</v>
          </cell>
          <cell r="HO41">
            <v>1.6847517306030273E-2</v>
          </cell>
          <cell r="HT41">
            <v>1.7422584165296944E-2</v>
          </cell>
          <cell r="IC41">
            <v>1.8019859915040824E-2</v>
          </cell>
          <cell r="IH41">
            <v>1.6587330297649985E-2</v>
          </cell>
          <cell r="IM41">
            <v>1.6871776204005821E-2</v>
          </cell>
          <cell r="IR41">
            <v>2.2436533396798859E-2</v>
          </cell>
          <cell r="JA41">
            <v>2.2490612082795011E-2</v>
          </cell>
          <cell r="JF41">
            <v>2.0462499210294364E-2</v>
          </cell>
          <cell r="JK41">
            <v>1.9546694059267154E-2</v>
          </cell>
          <cell r="JP41">
            <v>2.2615176887927843E-2</v>
          </cell>
          <cell r="JY41">
            <v>1.8049003294200831E-2</v>
          </cell>
          <cell r="KD41">
            <v>1.9615109826003639E-2</v>
          </cell>
          <cell r="KI41">
            <v>2.1832774795656214E-2</v>
          </cell>
          <cell r="KN41">
            <v>2.345082378223343E-2</v>
          </cell>
          <cell r="KS41">
            <v>2.34006499245944E-2</v>
          </cell>
        </row>
        <row r="42">
          <cell r="D42">
            <v>2.3608870576378768E-2</v>
          </cell>
          <cell r="I42">
            <v>2.543096922123108E-2</v>
          </cell>
          <cell r="N42">
            <v>2.19545432427104E-2</v>
          </cell>
          <cell r="S42">
            <v>2.1594744962264871E-2</v>
          </cell>
          <cell r="AB42">
            <v>2.200266144622923E-2</v>
          </cell>
          <cell r="AG42">
            <v>2.1416865908688576E-2</v>
          </cell>
          <cell r="AL42">
            <v>2.327690792407126E-2</v>
          </cell>
          <cell r="AQ42">
            <v>1.9826871657092106E-2</v>
          </cell>
          <cell r="AZ42">
            <v>2.3239972981764157E-2</v>
          </cell>
          <cell r="BE42">
            <v>2.3079853759879154E-2</v>
          </cell>
          <cell r="BJ42">
            <v>2.4687305723830249E-2</v>
          </cell>
          <cell r="BO42">
            <v>2.2189427064305125E-2</v>
          </cell>
          <cell r="BT42">
            <v>2.5323653636708479E-2</v>
          </cell>
          <cell r="CC42">
            <v>2.547170278414123E-2</v>
          </cell>
          <cell r="CH42">
            <v>2.3184634595343815E-2</v>
          </cell>
          <cell r="CM42">
            <v>2.5869688556401791E-2</v>
          </cell>
          <cell r="CR42">
            <v>2.9129845091936116E-2</v>
          </cell>
          <cell r="DB42">
            <v>2.6122169747402644E-2</v>
          </cell>
          <cell r="DG42">
            <v>2.6398318519531849E-2</v>
          </cell>
          <cell r="DL42">
            <v>2.6635091569986363E-2</v>
          </cell>
          <cell r="DQ42">
            <v>2.692984907757396E-2</v>
          </cell>
          <cell r="DZ42">
            <v>2.7465823004478324E-2</v>
          </cell>
          <cell r="EE42">
            <v>2.0396882403363736E-2</v>
          </cell>
          <cell r="EJ42">
            <v>2.637917280516942E-2</v>
          </cell>
          <cell r="EO42">
            <v>2.627898365406444E-2</v>
          </cell>
          <cell r="ET42">
            <v>2.6208439768883453E-2</v>
          </cell>
          <cell r="FD42">
            <v>2.4272433623123188E-2</v>
          </cell>
          <cell r="FI42">
            <v>1.9503826794916291E-2</v>
          </cell>
          <cell r="FN42">
            <v>2.2949782701706316E-2</v>
          </cell>
          <cell r="FS42">
            <v>1.8436779497987776E-2</v>
          </cell>
          <cell r="GB42">
            <v>2.1335853817861999E-2</v>
          </cell>
          <cell r="GG42">
            <v>2.0746650829675844E-2</v>
          </cell>
          <cell r="GL42">
            <v>2.4770419129070475E-2</v>
          </cell>
          <cell r="GQ42">
            <v>2.5930145047878324E-2</v>
          </cell>
          <cell r="GZ42">
            <v>2.586959380404143E-2</v>
          </cell>
          <cell r="HE42">
            <v>2.8436480773400177E-2</v>
          </cell>
          <cell r="HJ42">
            <v>2.6809570228521706E-2</v>
          </cell>
          <cell r="HO42">
            <v>2.6955793009203321E-2</v>
          </cell>
          <cell r="HT42">
            <v>2.3677250017928753E-2</v>
          </cell>
          <cell r="IC42">
            <v>2.2604701885511076E-2</v>
          </cell>
          <cell r="IH42">
            <v>2.2622627736756763E-2</v>
          </cell>
          <cell r="IM42">
            <v>2.1472921051227549E-2</v>
          </cell>
          <cell r="IR42">
            <v>2.789500262298731E-2</v>
          </cell>
          <cell r="JA42">
            <v>2.6039674435099431E-2</v>
          </cell>
          <cell r="JF42">
            <v>2.2467474047394298E-2</v>
          </cell>
          <cell r="JK42">
            <v>2.2099555249421917E-2</v>
          </cell>
          <cell r="JP42">
            <v>2.3925861955854815E-2</v>
          </cell>
          <cell r="JY42">
            <v>2.1583721024592779E-2</v>
          </cell>
          <cell r="KD42">
            <v>2.4341380872845902E-2</v>
          </cell>
          <cell r="KI42">
            <v>1.924580226063238E-2</v>
          </cell>
          <cell r="KN42">
            <v>1.8634319946116987E-2</v>
          </cell>
          <cell r="KS42">
            <v>1.9475967958848029E-2</v>
          </cell>
        </row>
        <row r="43">
          <cell r="D43">
            <v>3.0125824248779083E-2</v>
          </cell>
          <cell r="I43">
            <v>3.20071757038198E-2</v>
          </cell>
          <cell r="N43">
            <v>2.98921913208277E-2</v>
          </cell>
          <cell r="S43">
            <v>2.6165224906780717E-2</v>
          </cell>
          <cell r="AB43">
            <v>2.6003475987652097E-2</v>
          </cell>
          <cell r="AG43">
            <v>3.0437063849991976E-2</v>
          </cell>
          <cell r="AL43">
            <v>2.5515324591811755E-2</v>
          </cell>
          <cell r="AQ43">
            <v>3.4669853358603321E-2</v>
          </cell>
          <cell r="AZ43">
            <v>3.3463739184552733E-2</v>
          </cell>
          <cell r="BE43">
            <v>3.5252389606140772E-2</v>
          </cell>
          <cell r="BJ43">
            <v>3.0974836963561007E-2</v>
          </cell>
          <cell r="BO43">
            <v>3.7314035701376327E-2</v>
          </cell>
          <cell r="BT43">
            <v>3.8749110759129297E-2</v>
          </cell>
          <cell r="CC43">
            <v>3.3981972593111094E-2</v>
          </cell>
          <cell r="CH43">
            <v>2.4858268416870083E-2</v>
          </cell>
          <cell r="CM43">
            <v>3.5349339800371672E-2</v>
          </cell>
          <cell r="CR43">
            <v>3.5385843385650893E-2</v>
          </cell>
          <cell r="DB43">
            <v>3.2015337726680332E-2</v>
          </cell>
          <cell r="DG43">
            <v>2.6560328241540122E-2</v>
          </cell>
          <cell r="DL43">
            <v>3.380069874153524E-2</v>
          </cell>
          <cell r="DQ43">
            <v>3.6438050394961702E-2</v>
          </cell>
          <cell r="DZ43">
            <v>3.0769500762733087E-2</v>
          </cell>
          <cell r="EE43">
            <v>3.3992020278908831E-2</v>
          </cell>
          <cell r="EJ43">
            <v>3.2829681873933765E-2</v>
          </cell>
          <cell r="EO43">
            <v>3.1735602279924488E-2</v>
          </cell>
          <cell r="ET43">
            <v>3.3648702513604856E-2</v>
          </cell>
          <cell r="FD43">
            <v>3.0012986435577489E-2</v>
          </cell>
          <cell r="FI43">
            <v>2.9756375292078426E-2</v>
          </cell>
          <cell r="FN43">
            <v>2.7937005408450382E-2</v>
          </cell>
          <cell r="FS43">
            <v>3.1546071421601506E-2</v>
          </cell>
          <cell r="GB43">
            <v>2.6262456855658988E-2</v>
          </cell>
          <cell r="GG43">
            <v>3.3760026192313768E-2</v>
          </cell>
          <cell r="GL43">
            <v>2.7113479947245573E-2</v>
          </cell>
          <cell r="GQ43">
            <v>3.0613647107797973E-2</v>
          </cell>
          <cell r="GZ43">
            <v>3.0604431187571553E-2</v>
          </cell>
          <cell r="HE43">
            <v>3.2153926118281329E-2</v>
          </cell>
          <cell r="HJ43">
            <v>3.1149111692817102E-2</v>
          </cell>
          <cell r="HO43">
            <v>3.2467472958268101E-2</v>
          </cell>
          <cell r="HT43">
            <v>3.1829281373452471E-2</v>
          </cell>
          <cell r="IC43">
            <v>3.4735752599079135E-2</v>
          </cell>
          <cell r="IH43">
            <v>3.1999603603182568E-2</v>
          </cell>
          <cell r="IM43">
            <v>3.3242158179849254E-2</v>
          </cell>
          <cell r="IR43">
            <v>4.0268214691204902E-2</v>
          </cell>
          <cell r="JA43">
            <v>3.6476692870257461E-2</v>
          </cell>
          <cell r="JF43">
            <v>3.2676150613662934E-2</v>
          </cell>
          <cell r="JK43">
            <v>2.8743162135290108E-2</v>
          </cell>
          <cell r="JP43">
            <v>3.2624116964083058E-2</v>
          </cell>
          <cell r="JY43">
            <v>4.8403318758732002E-2</v>
          </cell>
          <cell r="KD43">
            <v>3.7765194951044904E-2</v>
          </cell>
          <cell r="KI43">
            <v>3.5127397342516055E-2</v>
          </cell>
          <cell r="KN43">
            <v>3.5890619841564698E-2</v>
          </cell>
          <cell r="KS43">
            <v>2.8378949570436015E-2</v>
          </cell>
        </row>
        <row r="44">
          <cell r="D44">
            <v>3.6572855886148309E-2</v>
          </cell>
          <cell r="I44">
            <v>2.9998792931138177E-2</v>
          </cell>
          <cell r="N44">
            <v>3.0979474943340551E-2</v>
          </cell>
          <cell r="S44">
            <v>4.9155927216098773E-2</v>
          </cell>
          <cell r="AB44">
            <v>4.5400816780534647E-2</v>
          </cell>
          <cell r="AG44">
            <v>3.9030064567715871E-2</v>
          </cell>
          <cell r="AL44">
            <v>4.0828553021646279E-2</v>
          </cell>
          <cell r="AQ44">
            <v>3.5343041687986021E-2</v>
          </cell>
          <cell r="AZ44">
            <v>3.7561817438769296E-2</v>
          </cell>
          <cell r="BE44">
            <v>3.6057867368138444E-2</v>
          </cell>
          <cell r="BJ44">
            <v>3.3055849522669482E-2</v>
          </cell>
          <cell r="BO44">
            <v>3.6349463166702081E-2</v>
          </cell>
          <cell r="BT44">
            <v>3.5405954011902344E-2</v>
          </cell>
          <cell r="CC44">
            <v>3.6130727484162177E-2</v>
          </cell>
          <cell r="CH44">
            <v>3.6532962979503786E-2</v>
          </cell>
          <cell r="CM44">
            <v>3.4601846930394968E-2</v>
          </cell>
          <cell r="CR44">
            <v>4.6505417898502037E-2</v>
          </cell>
          <cell r="DB44">
            <v>3.6585077537811997E-2</v>
          </cell>
          <cell r="DG44">
            <v>3.9055933947916358E-2</v>
          </cell>
          <cell r="DL44">
            <v>3.984348401895018E-2</v>
          </cell>
          <cell r="DQ44">
            <v>4.0007633481496975E-2</v>
          </cell>
          <cell r="DZ44">
            <v>3.3790699252697898E-2</v>
          </cell>
          <cell r="EE44">
            <v>3.6166442944473041E-2</v>
          </cell>
          <cell r="EJ44">
            <v>4.2058871064771387E-2</v>
          </cell>
          <cell r="EO44">
            <v>3.8283970810156907E-2</v>
          </cell>
          <cell r="ET44">
            <v>4.0237553819855942E-2</v>
          </cell>
          <cell r="FD44">
            <v>3.9780766348536077E-2</v>
          </cell>
          <cell r="FI44">
            <v>3.9981775088168026E-2</v>
          </cell>
          <cell r="FN44">
            <v>3.3685734919456714E-2</v>
          </cell>
          <cell r="FS44">
            <v>3.1702620801437265E-2</v>
          </cell>
          <cell r="GB44">
            <v>3.2489524381275919E-2</v>
          </cell>
          <cell r="GG44">
            <v>3.1220147507509014E-2</v>
          </cell>
          <cell r="GL44">
            <v>3.6988598667688721E-2</v>
          </cell>
          <cell r="GQ44">
            <v>3.9787901234543038E-2</v>
          </cell>
          <cell r="GZ44">
            <v>3.2552270486593378E-2</v>
          </cell>
          <cell r="HE44">
            <v>3.229124556103366E-2</v>
          </cell>
          <cell r="HJ44">
            <v>3.6455473948108656E-2</v>
          </cell>
          <cell r="HO44">
            <v>3.4858041297023711E-2</v>
          </cell>
          <cell r="HT44">
            <v>3.4993024321963759E-2</v>
          </cell>
          <cell r="IC44">
            <v>3.5405844854225571E-2</v>
          </cell>
          <cell r="IH44">
            <v>3.1757235300124691E-2</v>
          </cell>
          <cell r="IM44">
            <v>3.7562424645521252E-2</v>
          </cell>
          <cell r="IR44">
            <v>3.5379237320539041E-2</v>
          </cell>
          <cell r="JA44">
            <v>3.5947007952191357E-2</v>
          </cell>
          <cell r="JF44">
            <v>3.6968889684275259E-2</v>
          </cell>
          <cell r="JK44">
            <v>3.8500853100472236E-2</v>
          </cell>
          <cell r="JP44">
            <v>4.0725624100223394E-2</v>
          </cell>
          <cell r="JY44">
            <v>3.6966755001855527E-2</v>
          </cell>
          <cell r="KD44">
            <v>4.1001842411579732E-2</v>
          </cell>
          <cell r="KI44">
            <v>4.7055782229369673E-2</v>
          </cell>
          <cell r="KN44">
            <v>4.6989012599939373E-2</v>
          </cell>
          <cell r="KS44">
            <v>2.719724580012629E-2</v>
          </cell>
        </row>
        <row r="45">
          <cell r="D45">
            <v>2.6684863678876077E-2</v>
          </cell>
          <cell r="I45">
            <v>3.4810732145733214E-2</v>
          </cell>
          <cell r="N45">
            <v>1.9466692167172145E-2</v>
          </cell>
          <cell r="S45">
            <v>2.8390796318484731E-2</v>
          </cell>
          <cell r="AB45">
            <v>3.3766117940855669E-2</v>
          </cell>
          <cell r="AG45">
            <v>2.2481011569322494E-2</v>
          </cell>
          <cell r="AL45">
            <v>2.23294670974859E-2</v>
          </cell>
          <cell r="AQ45">
            <v>1.9017559330728552E-2</v>
          </cell>
          <cell r="AZ45">
            <v>2.5104712277020012E-2</v>
          </cell>
          <cell r="BE45">
            <v>2.5521533866118062E-2</v>
          </cell>
          <cell r="BJ45">
            <v>2.355959819443244E-2</v>
          </cell>
          <cell r="BO45">
            <v>2.7581362402371228E-2</v>
          </cell>
          <cell r="BT45">
            <v>2.5269866193570065E-2</v>
          </cell>
          <cell r="CC45">
            <v>2.1628115800851021E-2</v>
          </cell>
          <cell r="CH45">
            <v>2.4766800587943994E-2</v>
          </cell>
          <cell r="CM45">
            <v>3.0420568267460396E-2</v>
          </cell>
          <cell r="CR45">
            <v>3.3274699172724763E-2</v>
          </cell>
          <cell r="DB45">
            <v>2.3636422322918307E-2</v>
          </cell>
          <cell r="DG45">
            <v>2.5877522011171824E-2</v>
          </cell>
          <cell r="DL45">
            <v>3.5207072739035672E-2</v>
          </cell>
          <cell r="DQ45">
            <v>2.638318957898084E-2</v>
          </cell>
          <cell r="DZ45">
            <v>2.6873901604229478E-2</v>
          </cell>
          <cell r="EE45">
            <v>2.6739351879900088E-2</v>
          </cell>
          <cell r="EJ45">
            <v>2.7556165241110708E-2</v>
          </cell>
          <cell r="EO45">
            <v>2.3527429980161104E-2</v>
          </cell>
          <cell r="ET45">
            <v>2.1718769043694183E-2</v>
          </cell>
          <cell r="FD45">
            <v>2.4688479641951463E-2</v>
          </cell>
          <cell r="FI45">
            <v>2.3865954146047665E-2</v>
          </cell>
          <cell r="FN45">
            <v>2.1341798554593058E-2</v>
          </cell>
          <cell r="FS45">
            <v>2.2688812387996221E-2</v>
          </cell>
          <cell r="GB45">
            <v>2.1757820096388762E-2</v>
          </cell>
          <cell r="GG45">
            <v>1.9304912773884259E-2</v>
          </cell>
          <cell r="GL45">
            <v>2.4644396113913624E-2</v>
          </cell>
          <cell r="GQ45">
            <v>1.8744320941078082E-2</v>
          </cell>
          <cell r="GZ45">
            <v>1.9843415589304317E-2</v>
          </cell>
          <cell r="HE45">
            <v>2.7402865988282187E-2</v>
          </cell>
          <cell r="HJ45">
            <v>2.3904042421455125E-2</v>
          </cell>
          <cell r="HO45">
            <v>2.2728033713602817E-2</v>
          </cell>
          <cell r="HT45">
            <v>2.9809827909485956E-2</v>
          </cell>
          <cell r="IC45">
            <v>2.2652469240311966E-2</v>
          </cell>
          <cell r="IH45">
            <v>2.0241541049861866E-2</v>
          </cell>
          <cell r="IM45">
            <v>2.0055161673843303E-2</v>
          </cell>
          <cell r="IR45">
            <v>2.4596472287930188E-2</v>
          </cell>
          <cell r="JA45">
            <v>2.6524086241537705E-2</v>
          </cell>
          <cell r="JF45">
            <v>3.0472497413030902E-2</v>
          </cell>
          <cell r="JK45">
            <v>2.1399929674896734E-2</v>
          </cell>
          <cell r="JP45">
            <v>2.5264368088433024E-2</v>
          </cell>
          <cell r="JY45">
            <v>2.2661334141203159E-2</v>
          </cell>
          <cell r="KD45">
            <v>2.1118321321514637E-2</v>
          </cell>
          <cell r="KI45">
            <v>2.2682333734974112E-2</v>
          </cell>
          <cell r="KN45">
            <v>2.3494464307349156E-2</v>
          </cell>
          <cell r="KS45">
            <v>1.9108311421856063E-2</v>
          </cell>
        </row>
        <row r="46">
          <cell r="D46">
            <v>4.6213944914074351E-2</v>
          </cell>
          <cell r="I46">
            <v>4.8013089647328963E-2</v>
          </cell>
          <cell r="N46">
            <v>4.5375930669944838E-2</v>
          </cell>
          <cell r="S46">
            <v>4.6005229461930655E-2</v>
          </cell>
          <cell r="AB46">
            <v>4.6504898324297328E-2</v>
          </cell>
          <cell r="AG46">
            <v>5.1790532155259215E-2</v>
          </cell>
          <cell r="AL46">
            <v>5.4376030957360495E-2</v>
          </cell>
          <cell r="AQ46">
            <v>3.9444556274655963E-2</v>
          </cell>
          <cell r="AZ46">
            <v>4.6282074796663658E-2</v>
          </cell>
          <cell r="BE46">
            <v>4.5731771679668728E-2</v>
          </cell>
          <cell r="BJ46">
            <v>4.4335100339852329E-2</v>
          </cell>
          <cell r="BO46">
            <v>4.2922897308945489E-2</v>
          </cell>
          <cell r="BT46">
            <v>4.0602397053960543E-2</v>
          </cell>
          <cell r="CC46">
            <v>4.4618070977443483E-2</v>
          </cell>
          <cell r="CH46">
            <v>4.7961340452200948E-2</v>
          </cell>
          <cell r="CM46">
            <v>5.1876592352995528E-2</v>
          </cell>
          <cell r="CR46">
            <v>5.9042658976177428E-2</v>
          </cell>
          <cell r="DB46">
            <v>5.9944819723210453E-2</v>
          </cell>
          <cell r="DG46">
            <v>6.5016417397369311E-2</v>
          </cell>
          <cell r="DL46">
            <v>5.6265533900748385E-2</v>
          </cell>
          <cell r="DQ46">
            <v>4.7364327661167355E-2</v>
          </cell>
          <cell r="DZ46">
            <v>4.3359210849436891E-2</v>
          </cell>
          <cell r="EE46">
            <v>5.0378929681107035E-2</v>
          </cell>
          <cell r="EJ46">
            <v>4.4552938968430059E-2</v>
          </cell>
          <cell r="EO46">
            <v>4.5795417591308056E-2</v>
          </cell>
          <cell r="ET46">
            <v>4.8690744502692798E-2</v>
          </cell>
          <cell r="FD46">
            <v>5.6582710063571552E-2</v>
          </cell>
          <cell r="FI46">
            <v>5.1744053162024441E-2</v>
          </cell>
          <cell r="FN46">
            <v>6.1926553800114657E-2</v>
          </cell>
          <cell r="FS46">
            <v>5.0110362472199708E-2</v>
          </cell>
          <cell r="GB46">
            <v>4.3850911679927586E-2</v>
          </cell>
          <cell r="GG46">
            <v>5.3662981715193091E-2</v>
          </cell>
          <cell r="GL46">
            <v>4.9821253577677159E-2</v>
          </cell>
          <cell r="GQ46">
            <v>5.8583456158128572E-2</v>
          </cell>
          <cell r="GZ46">
            <v>0.12892465413331317</v>
          </cell>
          <cell r="HE46">
            <v>5.4840952454840435E-2</v>
          </cell>
          <cell r="HJ46">
            <v>5.5449745822858144E-2</v>
          </cell>
          <cell r="HO46">
            <v>4.2468253053864514E-2</v>
          </cell>
          <cell r="HT46">
            <v>4.4099744729400411E-2</v>
          </cell>
          <cell r="IC46">
            <v>4.3130134301502206E-2</v>
          </cell>
          <cell r="IH46">
            <v>4.5961177110804524E-2</v>
          </cell>
          <cell r="IM46">
            <v>5.3289044985669935E-2</v>
          </cell>
          <cell r="IR46">
            <v>7.1577335407020992E-2</v>
          </cell>
          <cell r="JA46">
            <v>6.6906672178832755E-2</v>
          </cell>
          <cell r="JF46">
            <v>5.4319659680107144E-2</v>
          </cell>
          <cell r="JK46">
            <v>6.343147372424629E-2</v>
          </cell>
          <cell r="JP46">
            <v>7.323446457464973E-2</v>
          </cell>
          <cell r="JY46">
            <v>6.5816722383093315E-2</v>
          </cell>
          <cell r="KD46">
            <v>8.0898141470418641E-2</v>
          </cell>
          <cell r="KI46">
            <v>7.5489253448769042E-2</v>
          </cell>
          <cell r="KN46">
            <v>7.7256778152037284E-2</v>
          </cell>
          <cell r="KS46">
            <v>4.81699000673863E-2</v>
          </cell>
        </row>
        <row r="47">
          <cell r="D47">
            <v>3.4069271386037658E-2</v>
          </cell>
          <cell r="I47">
            <v>4.1034213914384027E-2</v>
          </cell>
          <cell r="N47">
            <v>3.8825918397332598E-2</v>
          </cell>
          <cell r="S47">
            <v>3.1141734906553892E-2</v>
          </cell>
          <cell r="AB47">
            <v>3.2638271763577809E-2</v>
          </cell>
          <cell r="AG47">
            <v>3.9141262517203269E-2</v>
          </cell>
          <cell r="AL47">
            <v>3.8345238752849869E-2</v>
          </cell>
          <cell r="AQ47">
            <v>3.5568622348283889E-2</v>
          </cell>
          <cell r="AZ47">
            <v>3.6029778354899178E-2</v>
          </cell>
          <cell r="BE47">
            <v>3.5017584034865545E-2</v>
          </cell>
          <cell r="BJ47">
            <v>3.0497212783555366E-2</v>
          </cell>
          <cell r="BO47">
            <v>3.4639803898499855E-2</v>
          </cell>
          <cell r="BT47">
            <v>3.3406183183086378E-2</v>
          </cell>
          <cell r="CC47">
            <v>3.6878256606050312E-2</v>
          </cell>
          <cell r="CH47">
            <v>3.5555484840318223E-2</v>
          </cell>
          <cell r="CM47">
            <v>3.2788085052321198E-2</v>
          </cell>
          <cell r="CR47">
            <v>3.8223407700928247E-2</v>
          </cell>
          <cell r="DB47">
            <v>3.049959219357929E-2</v>
          </cell>
          <cell r="DG47">
            <v>4.0819632066683528E-2</v>
          </cell>
          <cell r="DL47">
            <v>3.2495981516990416E-2</v>
          </cell>
          <cell r="DQ47">
            <v>3.1945714399643999E-2</v>
          </cell>
          <cell r="DZ47">
            <v>3.0530673639918047E-2</v>
          </cell>
          <cell r="EE47">
            <v>2.9788826050117047E-2</v>
          </cell>
          <cell r="EJ47">
            <v>2.9264876682178417E-2</v>
          </cell>
          <cell r="EO47">
            <v>3.5146439537168131E-2</v>
          </cell>
          <cell r="ET47">
            <v>3.1342130217042262E-2</v>
          </cell>
          <cell r="FD47">
            <v>3.7209878529208679E-2</v>
          </cell>
          <cell r="FI47">
            <v>3.8683261151022982E-2</v>
          </cell>
          <cell r="FN47">
            <v>3.9323461979407753E-2</v>
          </cell>
          <cell r="FS47">
            <v>3.2530013499522552E-2</v>
          </cell>
          <cell r="GB47">
            <v>3.4217145449674288E-2</v>
          </cell>
          <cell r="GG47">
            <v>3.245941868752391E-2</v>
          </cell>
          <cell r="GL47">
            <v>3.1388337462729884E-2</v>
          </cell>
          <cell r="GQ47">
            <v>3.1583761545657202E-2</v>
          </cell>
          <cell r="GZ47">
            <v>2.6080484977785239E-2</v>
          </cell>
          <cell r="HE47">
            <v>3.1906249725223726E-2</v>
          </cell>
          <cell r="HJ47">
            <v>3.1912608401982581E-2</v>
          </cell>
          <cell r="HO47">
            <v>3.432662393699272E-2</v>
          </cell>
          <cell r="HT47">
            <v>3.0997468981407029E-2</v>
          </cell>
          <cell r="IC47">
            <v>3.3478357151290473E-2</v>
          </cell>
          <cell r="IH47">
            <v>3.1896608516527904E-2</v>
          </cell>
          <cell r="IM47">
            <v>2.9905034519697952E-2</v>
          </cell>
          <cell r="IR47">
            <v>3.8576490479058347E-2</v>
          </cell>
          <cell r="JA47">
            <v>3.9355580322729289E-2</v>
          </cell>
          <cell r="JF47">
            <v>3.2576507840411925E-2</v>
          </cell>
          <cell r="JK47">
            <v>3.5315577400542572E-2</v>
          </cell>
          <cell r="JP47">
            <v>3.5585307639466199E-2</v>
          </cell>
          <cell r="JY47">
            <v>3.2790182324492892E-2</v>
          </cell>
          <cell r="KD47">
            <v>3.4644095996940925E-2</v>
          </cell>
          <cell r="KI47">
            <v>3.5075004235649236E-2</v>
          </cell>
          <cell r="KN47">
            <v>3.9653585905897286E-2</v>
          </cell>
          <cell r="KS47">
            <v>3.8012694342482584E-2</v>
          </cell>
        </row>
        <row r="48">
          <cell r="D48">
            <v>3.5651687355940653E-2</v>
          </cell>
          <cell r="I48">
            <v>3.1345436591785375E-2</v>
          </cell>
          <cell r="N48">
            <v>4.1901456597146683E-2</v>
          </cell>
          <cell r="S48">
            <v>4.0994158236624376E-2</v>
          </cell>
          <cell r="AB48">
            <v>3.5946689566260369E-2</v>
          </cell>
          <cell r="AG48">
            <v>5.4872819423645289E-2</v>
          </cell>
          <cell r="AL48">
            <v>5.0868166424413275E-2</v>
          </cell>
          <cell r="AQ48">
            <v>4.7973714976772823E-2</v>
          </cell>
          <cell r="AZ48">
            <v>3.9146996339443421E-2</v>
          </cell>
          <cell r="BE48">
            <v>4.0219715320868085E-2</v>
          </cell>
          <cell r="BJ48">
            <v>4.2925083531099882E-2</v>
          </cell>
          <cell r="BO48">
            <v>4.1289147986824253E-2</v>
          </cell>
          <cell r="BT48">
            <v>3.7315145539744424E-2</v>
          </cell>
          <cell r="CC48">
            <v>4.1096387684184332E-2</v>
          </cell>
          <cell r="CH48">
            <v>3.9225280107675418E-2</v>
          </cell>
          <cell r="CM48">
            <v>4.3559616769644538E-2</v>
          </cell>
          <cell r="CR48">
            <v>4.7572697058374774E-2</v>
          </cell>
          <cell r="DB48">
            <v>4.0405661235076967E-2</v>
          </cell>
          <cell r="DG48">
            <v>3.7563504538789746E-2</v>
          </cell>
          <cell r="DL48">
            <v>3.6214929818832502E-2</v>
          </cell>
          <cell r="DQ48">
            <v>3.985917637386558E-2</v>
          </cell>
          <cell r="DZ48">
            <v>3.4773486017574462E-2</v>
          </cell>
          <cell r="EE48">
            <v>4.0447337567302566E-2</v>
          </cell>
          <cell r="EJ48">
            <v>3.5029877586395121E-2</v>
          </cell>
          <cell r="EO48">
            <v>3.5477776270887385E-2</v>
          </cell>
          <cell r="ET48">
            <v>3.6323508488935397E-2</v>
          </cell>
          <cell r="FD48">
            <v>3.3914207159573467E-2</v>
          </cell>
          <cell r="FI48">
            <v>3.5929620574228133E-2</v>
          </cell>
          <cell r="FN48">
            <v>4.067506721846572E-2</v>
          </cell>
          <cell r="FS48">
            <v>2.9385012395964763E-2</v>
          </cell>
          <cell r="GB48">
            <v>3.2463168203400027E-2</v>
          </cell>
          <cell r="GG48">
            <v>3.852367727352294E-2</v>
          </cell>
          <cell r="GL48">
            <v>3.5023053204290534E-2</v>
          </cell>
          <cell r="GQ48">
            <v>4.241386289167421E-2</v>
          </cell>
          <cell r="GZ48">
            <v>3.606352899324592E-2</v>
          </cell>
          <cell r="HE48">
            <v>3.565560096287592E-2</v>
          </cell>
          <cell r="HJ48">
            <v>3.8108033890088058E-2</v>
          </cell>
          <cell r="HO48">
            <v>3.2955130892334761E-2</v>
          </cell>
          <cell r="HT48">
            <v>3.5688164718217737E-2</v>
          </cell>
          <cell r="IC48">
            <v>4.4763613555300556E-2</v>
          </cell>
          <cell r="IH48">
            <v>4.1270794866930693E-2</v>
          </cell>
          <cell r="IM48">
            <v>4.5146471008342653E-2</v>
          </cell>
          <cell r="IR48">
            <v>5.2805286025733048E-2</v>
          </cell>
          <cell r="JA48">
            <v>4.398369145675303E-2</v>
          </cell>
          <cell r="JF48">
            <v>5.1352843751681164E-2</v>
          </cell>
          <cell r="JK48">
            <v>5.5069564969013364E-2</v>
          </cell>
          <cell r="JP48">
            <v>5.6040812397757482E-2</v>
          </cell>
          <cell r="JY48">
            <v>6.7126529583348499E-2</v>
          </cell>
          <cell r="KD48">
            <v>7.0357871535952535E-2</v>
          </cell>
          <cell r="KI48">
            <v>6.731997119545205E-2</v>
          </cell>
          <cell r="KN48">
            <v>6.9871068760319316E-2</v>
          </cell>
          <cell r="KS48">
            <v>3.8963293488721837E-2</v>
          </cell>
        </row>
        <row r="49">
          <cell r="D49">
            <v>2.4037673845071102E-2</v>
          </cell>
          <cell r="I49">
            <v>1.8065121573809757E-2</v>
          </cell>
          <cell r="N49">
            <v>1.7877764869288573E-2</v>
          </cell>
          <cell r="S49">
            <v>2.4398429958119916E-2</v>
          </cell>
          <cell r="AB49">
            <v>2.7927489063919307E-2</v>
          </cell>
          <cell r="AG49">
            <v>2.2607707247067007E-2</v>
          </cell>
          <cell r="AL49">
            <v>2.4909994750904836E-2</v>
          </cell>
          <cell r="AQ49">
            <v>2.0396833787273722E-2</v>
          </cell>
          <cell r="AZ49">
            <v>2.250027650954026E-2</v>
          </cell>
          <cell r="BE49">
            <v>2.1660932669207756E-2</v>
          </cell>
          <cell r="BJ49">
            <v>1.8325559155710408E-2</v>
          </cell>
          <cell r="BO49">
            <v>2.3443483550287803E-2</v>
          </cell>
          <cell r="BT49">
            <v>2.2048688503029944E-2</v>
          </cell>
          <cell r="CC49">
            <v>2.4686714237000997E-2</v>
          </cell>
          <cell r="CH49">
            <v>2.7375707933581503E-2</v>
          </cell>
          <cell r="CM49">
            <v>2.4569057541434829E-2</v>
          </cell>
          <cell r="CR49">
            <v>3.0150478560611198E-2</v>
          </cell>
          <cell r="DB49">
            <v>2.7222424219567033E-2</v>
          </cell>
          <cell r="DG49">
            <v>2.3935400757025847E-2</v>
          </cell>
          <cell r="DL49">
            <v>2.2662584923018321E-2</v>
          </cell>
          <cell r="DQ49">
            <v>2.0806787431784365E-2</v>
          </cell>
          <cell r="DZ49">
            <v>2.3751082735072929E-2</v>
          </cell>
          <cell r="EE49">
            <v>2.0499868214261936E-2</v>
          </cell>
          <cell r="EJ49">
            <v>2.4766171421817935E-2</v>
          </cell>
          <cell r="EO49">
            <v>2.4687755636780873E-2</v>
          </cell>
          <cell r="ET49">
            <v>2.4118426975151683E-2</v>
          </cell>
          <cell r="FD49">
            <v>2.2672099667385048E-2</v>
          </cell>
          <cell r="FI49">
            <v>2.4162642482663185E-2</v>
          </cell>
          <cell r="FN49">
            <v>2.3974965509091152E-2</v>
          </cell>
          <cell r="FS49">
            <v>2.0687669509247969E-2</v>
          </cell>
          <cell r="GB49">
            <v>2.0452745916577177E-2</v>
          </cell>
          <cell r="GG49">
            <v>2.4716045908532637E-2</v>
          </cell>
          <cell r="GL49">
            <v>2.5063442037317449E-2</v>
          </cell>
          <cell r="GQ49">
            <v>2.8129243106679924E-2</v>
          </cell>
          <cell r="GZ49">
            <v>1.7517522684240661E-2</v>
          </cell>
          <cell r="HE49">
            <v>1.723422511180769E-2</v>
          </cell>
          <cell r="HJ49">
            <v>1.764922666133523E-2</v>
          </cell>
          <cell r="HO49">
            <v>1.8573823983359349E-2</v>
          </cell>
          <cell r="HT49">
            <v>1.9999112927902282E-2</v>
          </cell>
          <cell r="IC49">
            <v>1.7620436527403867E-2</v>
          </cell>
          <cell r="IH49">
            <v>1.8446055449439745E-2</v>
          </cell>
          <cell r="IM49">
            <v>2.0165668898527125E-2</v>
          </cell>
          <cell r="IR49">
            <v>2.4441008054115736E-2</v>
          </cell>
          <cell r="JA49">
            <v>1.8236271563178839E-2</v>
          </cell>
          <cell r="JF49">
            <v>2.6935867103319203E-2</v>
          </cell>
          <cell r="JK49">
            <v>2.41411811698778E-2</v>
          </cell>
          <cell r="JP49">
            <v>3.1960039379601637E-2</v>
          </cell>
          <cell r="JY49">
            <v>2.3957156651062277E-2</v>
          </cell>
          <cell r="KD49">
            <v>2.5774116586261529E-2</v>
          </cell>
          <cell r="KI49">
            <v>3.2615069088345668E-2</v>
          </cell>
          <cell r="KN49">
            <v>3.2758835479446261E-2</v>
          </cell>
          <cell r="KS49">
            <v>2.309450328413282E-2</v>
          </cell>
        </row>
        <row r="50">
          <cell r="D50">
            <v>3.2382760163378155E-2</v>
          </cell>
          <cell r="I50">
            <v>2.549397593171468E-2</v>
          </cell>
          <cell r="N50">
            <v>2.4735207366723584E-2</v>
          </cell>
          <cell r="S50">
            <v>1.9769532460430173E-2</v>
          </cell>
          <cell r="AB50">
            <v>2.1438700511719908E-2</v>
          </cell>
          <cell r="AG50">
            <v>2.1574866106988951E-2</v>
          </cell>
          <cell r="AL50">
            <v>2.4497827720763379E-2</v>
          </cell>
          <cell r="AQ50">
            <v>2.1717013088057707E-2</v>
          </cell>
          <cell r="AZ50">
            <v>2.544652874452203E-2</v>
          </cell>
          <cell r="BE50">
            <v>2.1464947080852628E-2</v>
          </cell>
          <cell r="BJ50">
            <v>2.5951510453149512E-2</v>
          </cell>
          <cell r="BO50">
            <v>2.1520980182583093E-2</v>
          </cell>
          <cell r="BT50">
            <v>2.6559660583370611E-2</v>
          </cell>
          <cell r="CC50">
            <v>2.7145907531633737E-2</v>
          </cell>
          <cell r="CH50">
            <v>2.8829323651205621E-2</v>
          </cell>
          <cell r="CM50">
            <v>2.6076808381606108E-2</v>
          </cell>
          <cell r="CR50">
            <v>2.8246177103428319E-2</v>
          </cell>
          <cell r="DB50">
            <v>2.8337255895452884E-2</v>
          </cell>
          <cell r="DG50">
            <v>2.6190496710137682E-2</v>
          </cell>
          <cell r="DL50">
            <v>2.71672968830909E-2</v>
          </cell>
          <cell r="DQ50">
            <v>2.5099183534774194E-2</v>
          </cell>
          <cell r="DZ50">
            <v>2.6956286422621139E-2</v>
          </cell>
          <cell r="EE50">
            <v>2.9708502552223886E-2</v>
          </cell>
          <cell r="EJ50">
            <v>3.2966737516204193E-2</v>
          </cell>
          <cell r="EO50">
            <v>2.6322915300808943E-2</v>
          </cell>
          <cell r="ET50">
            <v>2.2730245749379496E-2</v>
          </cell>
          <cell r="FD50">
            <v>3.2676124368769953E-2</v>
          </cell>
          <cell r="FI50">
            <v>2.2962184613526976E-2</v>
          </cell>
          <cell r="FN50">
            <v>2.750385714593058E-2</v>
          </cell>
          <cell r="FS50">
            <v>2.4175946886583356E-2</v>
          </cell>
          <cell r="GB50">
            <v>2.6933184634687534E-2</v>
          </cell>
          <cell r="GG50">
            <v>2.4988346508229071E-2</v>
          </cell>
          <cell r="GL50">
            <v>2.226299127355259E-2</v>
          </cell>
          <cell r="GQ50">
            <v>2.2065349211340284E-2</v>
          </cell>
          <cell r="GZ50">
            <v>2.3206776296427471E-2</v>
          </cell>
          <cell r="HE50">
            <v>2.3522076750580472E-2</v>
          </cell>
          <cell r="HJ50">
            <v>2.3357512055220402E-2</v>
          </cell>
          <cell r="HO50">
            <v>2.6011025753384188E-2</v>
          </cell>
          <cell r="HT50">
            <v>2.3042470111629808E-2</v>
          </cell>
          <cell r="IC50">
            <v>2.6926296072108565E-2</v>
          </cell>
          <cell r="IH50">
            <v>2.3403708005470533E-2</v>
          </cell>
          <cell r="IM50">
            <v>2.4200070955099476E-2</v>
          </cell>
          <cell r="IR50">
            <v>2.1686505760981717E-2</v>
          </cell>
          <cell r="JA50">
            <v>3.0195805514418386E-2</v>
          </cell>
          <cell r="JF50">
            <v>2.8234684098510928E-2</v>
          </cell>
          <cell r="JK50">
            <v>2.1619179638308384E-2</v>
          </cell>
          <cell r="JP50">
            <v>2.8097471288945738E-2</v>
          </cell>
          <cell r="JY50">
            <v>2.2092001987320826E-2</v>
          </cell>
          <cell r="KD50">
            <v>2.3481489402523412E-2</v>
          </cell>
          <cell r="KI50">
            <v>2.1175842304511899E-2</v>
          </cell>
          <cell r="KN50">
            <v>2.291681545010096E-2</v>
          </cell>
          <cell r="KS50">
            <v>2.2199819878450145E-2</v>
          </cell>
        </row>
        <row r="51">
          <cell r="D51">
            <v>3.5288223433256348E-2</v>
          </cell>
          <cell r="I51">
            <v>3.1470263047083939E-2</v>
          </cell>
          <cell r="N51">
            <v>2.4182938666420826E-2</v>
          </cell>
          <cell r="S51">
            <v>4.0364689720689184E-2</v>
          </cell>
          <cell r="AB51">
            <v>4.0937249738995644E-2</v>
          </cell>
          <cell r="AG51">
            <v>2.7422096043080966E-2</v>
          </cell>
          <cell r="AL51">
            <v>2.8832643730902822E-2</v>
          </cell>
          <cell r="AQ51">
            <v>2.680706406392333E-2</v>
          </cell>
          <cell r="AZ51">
            <v>4.1543625349905848E-2</v>
          </cell>
          <cell r="BE51">
            <v>3.3323891351838518E-2</v>
          </cell>
          <cell r="BJ51">
            <v>3.9765610513993382E-2</v>
          </cell>
          <cell r="BO51">
            <v>3.3227938188054543E-2</v>
          </cell>
          <cell r="BT51">
            <v>2.8795162764496948E-2</v>
          </cell>
          <cell r="CC51">
            <v>3.174388269916855E-2</v>
          </cell>
          <cell r="CH51">
            <v>2.9335852452847446E-2</v>
          </cell>
          <cell r="CM51">
            <v>2.7163140976292043E-2</v>
          </cell>
          <cell r="CR51">
            <v>3.5705288908020542E-2</v>
          </cell>
          <cell r="DB51">
            <v>3.0336300088396349E-2</v>
          </cell>
          <cell r="DG51">
            <v>3.010134732753459E-2</v>
          </cell>
          <cell r="DL51">
            <v>2.614511637428445E-2</v>
          </cell>
          <cell r="DQ51">
            <v>3.066716125113288E-2</v>
          </cell>
          <cell r="DZ51">
            <v>2.7657593612216674E-2</v>
          </cell>
          <cell r="EE51">
            <v>2.5735168936353768E-2</v>
          </cell>
          <cell r="EJ51">
            <v>2.7089720121132314E-2</v>
          </cell>
          <cell r="EO51">
            <v>2.9184485984034447E-2</v>
          </cell>
          <cell r="ET51">
            <v>3.1431065061353486E-2</v>
          </cell>
          <cell r="FD51">
            <v>2.8338678000586457E-2</v>
          </cell>
          <cell r="FI51">
            <v>2.5868394006975413E-2</v>
          </cell>
          <cell r="FN51">
            <v>2.4049480629155864E-2</v>
          </cell>
          <cell r="FS51">
            <v>2.3868853272031289E-2</v>
          </cell>
          <cell r="GB51">
            <v>2.541837201064695E-2</v>
          </cell>
          <cell r="GG51">
            <v>2.5150367554425044E-2</v>
          </cell>
          <cell r="GL51">
            <v>2.6899485190334568E-2</v>
          </cell>
          <cell r="GQ51">
            <v>3.0550424633499218E-2</v>
          </cell>
          <cell r="GZ51">
            <v>3.3797164674538444E-2</v>
          </cell>
          <cell r="HE51">
            <v>2.9215659941377349E-2</v>
          </cell>
          <cell r="HJ51">
            <v>2.8582952551909121E-2</v>
          </cell>
          <cell r="HO51">
            <v>2.8607725798262762E-2</v>
          </cell>
          <cell r="HT51">
            <v>2.9143504566152958E-2</v>
          </cell>
          <cell r="IC51">
            <v>3.136085445687093E-2</v>
          </cell>
          <cell r="IH51">
            <v>2.8287247319145527E-2</v>
          </cell>
          <cell r="IM51">
            <v>2.4241661369411208E-2</v>
          </cell>
          <cell r="IR51">
            <v>3.1608121166169553E-2</v>
          </cell>
          <cell r="JA51">
            <v>3.5705044567313646E-2</v>
          </cell>
          <cell r="JF51">
            <v>2.8326788732670773E-2</v>
          </cell>
          <cell r="JK51">
            <v>2.6417144600360137E-2</v>
          </cell>
          <cell r="JP51">
            <v>3.6588193350486138E-2</v>
          </cell>
          <cell r="JY51">
            <v>3.2191534072366523E-2</v>
          </cell>
          <cell r="KD51">
            <v>3.4461801180079417E-2</v>
          </cell>
          <cell r="KI51">
            <v>3.3733784622529718E-2</v>
          </cell>
          <cell r="KN51">
            <v>4.042082940636791E-2</v>
          </cell>
          <cell r="KS51">
            <v>2.9339537871085928E-2</v>
          </cell>
        </row>
        <row r="52">
          <cell r="D52">
            <v>3.7279041539481715E-2</v>
          </cell>
          <cell r="I52">
            <v>3.1932441430424709E-2</v>
          </cell>
          <cell r="N52">
            <v>3.0940801447179755E-2</v>
          </cell>
          <cell r="S52">
            <v>2.3669455936484871E-2</v>
          </cell>
          <cell r="AB52">
            <v>2.9950498789009829E-2</v>
          </cell>
          <cell r="AG52">
            <v>2.9527552732628796E-2</v>
          </cell>
          <cell r="AL52">
            <v>3.1375887930136993E-2</v>
          </cell>
          <cell r="AQ52">
            <v>2.8099570365434551E-2</v>
          </cell>
          <cell r="AZ52">
            <v>3.1411420236047781E-2</v>
          </cell>
          <cell r="BE52">
            <v>2.8925703743525776E-2</v>
          </cell>
          <cell r="BJ52">
            <v>3.2563651209467963E-2</v>
          </cell>
          <cell r="BO52">
            <v>3.3378780191036808E-2</v>
          </cell>
          <cell r="BT52">
            <v>2.862384425006639E-2</v>
          </cell>
          <cell r="CC52">
            <v>2.960838112287429E-2</v>
          </cell>
          <cell r="CH52">
            <v>3.3799905364411506E-2</v>
          </cell>
          <cell r="CM52">
            <v>2.9023637823767708E-2</v>
          </cell>
          <cell r="CR52">
            <v>3.2913549525946655E-2</v>
          </cell>
          <cell r="DB52">
            <v>2.8027628732003217E-2</v>
          </cell>
          <cell r="DG52">
            <v>3.2445801944886971E-2</v>
          </cell>
          <cell r="DL52">
            <v>3.0490697633171301E-2</v>
          </cell>
          <cell r="DQ52">
            <v>2.5798244475321631E-2</v>
          </cell>
          <cell r="DZ52">
            <v>3.2463714302895401E-2</v>
          </cell>
          <cell r="EE52">
            <v>2.909491001128154E-2</v>
          </cell>
          <cell r="EJ52">
            <v>3.4586242447623802E-2</v>
          </cell>
          <cell r="EO52">
            <v>3.1220998715301731E-2</v>
          </cell>
          <cell r="ET52">
            <v>3.2278345100957041E-2</v>
          </cell>
          <cell r="FD52">
            <v>2.9009684015916498E-2</v>
          </cell>
          <cell r="FI52">
            <v>2.8471111271504326E-2</v>
          </cell>
          <cell r="FN52">
            <v>3.0944073695654686E-2</v>
          </cell>
          <cell r="FS52">
            <v>2.4178551773250095E-2</v>
          </cell>
          <cell r="GB52">
            <v>2.357956796042365E-2</v>
          </cell>
          <cell r="GG52">
            <v>2.4494089217804015E-2</v>
          </cell>
          <cell r="GL52">
            <v>2.7090623500549207E-2</v>
          </cell>
          <cell r="GQ52">
            <v>2.7661139889064348E-2</v>
          </cell>
          <cell r="GZ52">
            <v>2.9254832779606738E-2</v>
          </cell>
          <cell r="HE52">
            <v>2.9951541043927204E-2</v>
          </cell>
          <cell r="HJ52">
            <v>2.9105834358851505E-2</v>
          </cell>
          <cell r="HO52">
            <v>2.786486196858512E-2</v>
          </cell>
          <cell r="HT52">
            <v>3.2913139342422598E-2</v>
          </cell>
          <cell r="IC52">
            <v>3.0926852482110946E-2</v>
          </cell>
          <cell r="IH52">
            <v>2.7185914638748723E-2</v>
          </cell>
          <cell r="IM52">
            <v>2.8525781736299636E-2</v>
          </cell>
          <cell r="IR52">
            <v>2.8542330301514728E-2</v>
          </cell>
          <cell r="JA52">
            <v>3.3602956310546016E-2</v>
          </cell>
          <cell r="JF52">
            <v>3.0289537142568622E-2</v>
          </cell>
          <cell r="JK52">
            <v>3.2173504565449651E-2</v>
          </cell>
          <cell r="JP52">
            <v>2.9262393691205608E-2</v>
          </cell>
          <cell r="JY52">
            <v>2.9386078544351706E-2</v>
          </cell>
          <cell r="KD52">
            <v>2.8798083233385938E-2</v>
          </cell>
          <cell r="KI52">
            <v>2.8848683463105367E-2</v>
          </cell>
          <cell r="KN52">
            <v>2.7505177048128559E-2</v>
          </cell>
          <cell r="KS52">
            <v>2.8223288594467603E-2</v>
          </cell>
        </row>
        <row r="53">
          <cell r="D53">
            <v>4.6906066145196372E-2</v>
          </cell>
          <cell r="I53">
            <v>4.2326881646661582E-2</v>
          </cell>
          <cell r="N53">
            <v>4.1137998582204238E-2</v>
          </cell>
          <cell r="S53">
            <v>3.2684984171623403E-2</v>
          </cell>
          <cell r="AB53">
            <v>3.730948826753009E-2</v>
          </cell>
          <cell r="AG53">
            <v>3.4541256592338955E-2</v>
          </cell>
          <cell r="AL53">
            <v>3.6079720371078441E-2</v>
          </cell>
          <cell r="AQ53">
            <v>3.5646637253619474E-2</v>
          </cell>
          <cell r="AZ53">
            <v>3.9135603193892796E-2</v>
          </cell>
          <cell r="BE53">
            <v>3.8521217482459832E-2</v>
          </cell>
          <cell r="BJ53">
            <v>3.7348541351143988E-2</v>
          </cell>
          <cell r="BO53">
            <v>3.634070882719119E-2</v>
          </cell>
          <cell r="BT53">
            <v>4.0872810389972501E-2</v>
          </cell>
          <cell r="CC53">
            <v>3.8420904229478484E-2</v>
          </cell>
          <cell r="CH53">
            <v>3.6875236294577465E-2</v>
          </cell>
          <cell r="CM53">
            <v>3.5198265140405714E-2</v>
          </cell>
          <cell r="CR53">
            <v>4.4006544519644933E-2</v>
          </cell>
          <cell r="DB53">
            <v>4.6302399039524392E-2</v>
          </cell>
          <cell r="DG53">
            <v>4.9031591430525323E-2</v>
          </cell>
          <cell r="DL53">
            <v>4.4091828429542061E-2</v>
          </cell>
          <cell r="DQ53">
            <v>4.2065156706415016E-2</v>
          </cell>
          <cell r="DZ53">
            <v>4.9255297504404917E-2</v>
          </cell>
          <cell r="EE53">
            <v>4.3572574190802203E-2</v>
          </cell>
          <cell r="EJ53">
            <v>4.6996066637857402E-2</v>
          </cell>
          <cell r="EO53">
            <v>4.2884988387947368E-2</v>
          </cell>
          <cell r="ET53">
            <v>4.4209991463054196E-2</v>
          </cell>
          <cell r="FD53">
            <v>4.2502720046785694E-2</v>
          </cell>
          <cell r="FI53">
            <v>4.3150932682217126E-2</v>
          </cell>
          <cell r="FN53">
            <v>5.1153423881736076E-2</v>
          </cell>
          <cell r="FS53">
            <v>4.3465918167459455E-2</v>
          </cell>
          <cell r="GB53">
            <v>4.629540045542354E-2</v>
          </cell>
          <cell r="GG53">
            <v>3.9642026601509311E-2</v>
          </cell>
          <cell r="GL53">
            <v>4.1135762051659606E-2</v>
          </cell>
          <cell r="GQ53">
            <v>4.2866557638482274E-2</v>
          </cell>
          <cell r="GZ53">
            <v>4.6587634859166706E-2</v>
          </cell>
          <cell r="HE53">
            <v>3.8535463932575273E-2</v>
          </cell>
          <cell r="HJ53">
            <v>3.8786641581936739E-2</v>
          </cell>
          <cell r="HO53">
            <v>3.9951370882091823E-2</v>
          </cell>
          <cell r="HT53">
            <v>3.5440999149570912E-2</v>
          </cell>
          <cell r="IC53">
            <v>3.592305916494911E-2</v>
          </cell>
          <cell r="IH53">
            <v>3.6933117617370927E-2</v>
          </cell>
          <cell r="IM53">
            <v>3.6081682922949714E-2</v>
          </cell>
          <cell r="IR53">
            <v>4.6242672674079756E-2</v>
          </cell>
          <cell r="JA53">
            <v>4.6129009125804421E-2</v>
          </cell>
          <cell r="JF53">
            <v>4.5918151232292058E-2</v>
          </cell>
          <cell r="JK53">
            <v>3.8643503294809818E-2</v>
          </cell>
          <cell r="JP53">
            <v>4.4382711118166204E-2</v>
          </cell>
          <cell r="JY53">
            <v>3.797722631432305E-2</v>
          </cell>
          <cell r="KD53">
            <v>3.7763703813530766E-2</v>
          </cell>
          <cell r="KI53">
            <v>3.8772915183106237E-2</v>
          </cell>
          <cell r="KN53">
            <v>4.2511995862184411E-2</v>
          </cell>
          <cell r="KS53">
            <v>4.0141181757777644E-2</v>
          </cell>
        </row>
        <row r="54">
          <cell r="D54">
            <v>3.7193118522127963E-2</v>
          </cell>
          <cell r="I54">
            <v>3.6916347222780567E-2</v>
          </cell>
          <cell r="N54">
            <v>2.4072975658458454E-2</v>
          </cell>
          <cell r="S54">
            <v>3.1584351973846181E-2</v>
          </cell>
          <cell r="AB54">
            <v>2.5453725802232232E-2</v>
          </cell>
          <cell r="AG54">
            <v>3.0522633430874566E-2</v>
          </cell>
          <cell r="AL54">
            <v>3.0248170293029137E-2</v>
          </cell>
          <cell r="AQ54">
            <v>2.6137852710773995E-2</v>
          </cell>
          <cell r="AZ54">
            <v>3.3252152893147202E-2</v>
          </cell>
          <cell r="BE54">
            <v>3.7584649919666799E-2</v>
          </cell>
          <cell r="BJ54">
            <v>3.7100421249198816E-2</v>
          </cell>
          <cell r="BO54">
            <v>3.8714200648250069E-2</v>
          </cell>
          <cell r="BT54">
            <v>4.4623714743307293E-2</v>
          </cell>
          <cell r="CC54">
            <v>4.3003177760638361E-2</v>
          </cell>
          <cell r="CH54">
            <v>4.8753205287627575E-2</v>
          </cell>
          <cell r="CM54">
            <v>5.0292667000760544E-2</v>
          </cell>
          <cell r="CR54">
            <v>4.1065567098711855E-2</v>
          </cell>
          <cell r="DB54">
            <v>4.370761143353271E-2</v>
          </cell>
          <cell r="DG54">
            <v>3.9240672679309481E-2</v>
          </cell>
          <cell r="DL54">
            <v>4.1764991056502568E-2</v>
          </cell>
          <cell r="DQ54">
            <v>4.2989988992321058E-2</v>
          </cell>
          <cell r="DZ54">
            <v>3.5680434439660583E-2</v>
          </cell>
          <cell r="EE54">
            <v>5.535885692503148E-2</v>
          </cell>
          <cell r="EJ54">
            <v>2.3906280904755026E-2</v>
          </cell>
          <cell r="EO54">
            <v>1.8771598535914133E-2</v>
          </cell>
          <cell r="ET54">
            <v>3.2089648156356065E-2</v>
          </cell>
          <cell r="FD54">
            <v>3.0151363241377616E-2</v>
          </cell>
          <cell r="FI54">
            <v>3.1534526695276031E-2</v>
          </cell>
          <cell r="FN54">
            <v>3.2319975677950946E-2</v>
          </cell>
          <cell r="FS54">
            <v>2.8567582508027118E-2</v>
          </cell>
          <cell r="GB54">
            <v>3.1749686410861185E-2</v>
          </cell>
          <cell r="GG54">
            <v>2.8787862009013353E-2</v>
          </cell>
          <cell r="GL54">
            <v>3.5210856047727702E-2</v>
          </cell>
          <cell r="GQ54">
            <v>3.367205446768598E-2</v>
          </cell>
          <cell r="GZ54">
            <v>2.6863243094698161E-2</v>
          </cell>
          <cell r="HE54">
            <v>2.8982110140643988E-2</v>
          </cell>
          <cell r="HJ54">
            <v>3.2595735283821085E-2</v>
          </cell>
          <cell r="HO54">
            <v>2.886010881959972E-2</v>
          </cell>
          <cell r="HT54">
            <v>2.7595218293791735E-2</v>
          </cell>
          <cell r="IC54">
            <v>2.9981929394475939E-2</v>
          </cell>
          <cell r="IH54">
            <v>2.7388107495875117E-2</v>
          </cell>
          <cell r="IM54">
            <v>3.4570636062506904E-2</v>
          </cell>
          <cell r="IR54">
            <v>3.9544463790978111E-2</v>
          </cell>
          <cell r="JA54">
            <v>2.9605699346293299E-2</v>
          </cell>
          <cell r="JF54">
            <v>2.7840634494689584E-2</v>
          </cell>
          <cell r="JK54">
            <v>4.092247423996092E-2</v>
          </cell>
          <cell r="JP54">
            <v>4.7768431713850895E-2</v>
          </cell>
          <cell r="JY54">
            <v>5.0916773794454265E-2</v>
          </cell>
          <cell r="KD54">
            <v>5.4871519629539525E-2</v>
          </cell>
          <cell r="KI54">
            <v>5.2103361519978304E-2</v>
          </cell>
          <cell r="KN54">
            <v>4.9749670258754985E-2</v>
          </cell>
          <cell r="KS54">
            <v>2.4081496000979068E-2</v>
          </cell>
        </row>
        <row r="55">
          <cell r="D55">
            <v>2.6771271865612768E-2</v>
          </cell>
          <cell r="I55">
            <v>2.5873277783274022E-2</v>
          </cell>
          <cell r="N55">
            <v>3.4075516453358115E-2</v>
          </cell>
          <cell r="S55">
            <v>2.8478760279329211E-2</v>
          </cell>
          <cell r="AB55">
            <v>3.2228760576618623E-2</v>
          </cell>
          <cell r="AG55">
            <v>3.3175641409265058E-2</v>
          </cell>
          <cell r="AL55">
            <v>3.365666547223943E-2</v>
          </cell>
          <cell r="AQ55">
            <v>3.0059843472746397E-2</v>
          </cell>
          <cell r="AZ55">
            <v>3.1659995407349359E-2</v>
          </cell>
          <cell r="BE55">
            <v>2.4484496289136827E-2</v>
          </cell>
          <cell r="BJ55">
            <v>2.7924894004670114E-2</v>
          </cell>
          <cell r="BO55">
            <v>2.3922359214078114E-2</v>
          </cell>
          <cell r="BT55">
            <v>3.0218382203950681E-2</v>
          </cell>
          <cell r="CC55">
            <v>3.1738164723968273E-2</v>
          </cell>
          <cell r="CH55">
            <v>2.5439829346440217E-2</v>
          </cell>
          <cell r="CM55">
            <v>2.4975264336684403E-2</v>
          </cell>
          <cell r="CR55">
            <v>3.5971026342285467E-2</v>
          </cell>
          <cell r="DB55">
            <v>2.8723520820366461E-2</v>
          </cell>
          <cell r="DG55">
            <v>2.9067924522916632E-2</v>
          </cell>
          <cell r="DL55">
            <v>2.5210358029779147E-2</v>
          </cell>
          <cell r="DQ55">
            <v>2.6090080562375745E-2</v>
          </cell>
          <cell r="DZ55">
            <v>2.5737138040722949E-2</v>
          </cell>
          <cell r="EE55">
            <v>2.7432641127344722E-2</v>
          </cell>
          <cell r="EJ55">
            <v>2.7845729380390392E-2</v>
          </cell>
          <cell r="EO55">
            <v>3.0575992135173202E-2</v>
          </cell>
          <cell r="ET55">
            <v>2.7423712503435196E-2</v>
          </cell>
          <cell r="FD55">
            <v>2.603903752816112E-2</v>
          </cell>
          <cell r="FI55">
            <v>2.2932689342715903E-2</v>
          </cell>
          <cell r="FN55">
            <v>2.2959567036141791E-2</v>
          </cell>
          <cell r="FS55">
            <v>2.2571842792140463E-2</v>
          </cell>
          <cell r="GB55">
            <v>2.5508606829129202E-2</v>
          </cell>
          <cell r="GG55">
            <v>2.436635285195627E-2</v>
          </cell>
          <cell r="GL55">
            <v>2.4899101366198179E-2</v>
          </cell>
          <cell r="GQ55">
            <v>2.4053244309935162E-2</v>
          </cell>
          <cell r="GZ55">
            <v>2.3746160878361695E-2</v>
          </cell>
          <cell r="HE55">
            <v>2.6508430128154251E-2</v>
          </cell>
          <cell r="HJ55">
            <v>2.7775151486708387E-2</v>
          </cell>
          <cell r="HO55">
            <v>2.4382593314164744E-2</v>
          </cell>
          <cell r="HT55">
            <v>2.7312105175670107E-2</v>
          </cell>
          <cell r="IC55">
            <v>2.8598191919226502E-2</v>
          </cell>
          <cell r="IH55">
            <v>2.4275919040214904E-2</v>
          </cell>
          <cell r="IM55">
            <v>2.2311616531854907E-2</v>
          </cell>
          <cell r="IR55">
            <v>2.8865747611790206E-2</v>
          </cell>
          <cell r="JA55">
            <v>2.889146794045808E-2</v>
          </cell>
          <cell r="JF55">
            <v>2.5312725348685745E-2</v>
          </cell>
          <cell r="JK55">
            <v>2.3118261117484832E-2</v>
          </cell>
          <cell r="JP55">
            <v>2.6844625650141573E-2</v>
          </cell>
          <cell r="JY55">
            <v>2.9160351448878567E-2</v>
          </cell>
          <cell r="KD55">
            <v>3.2777211363799109E-2</v>
          </cell>
          <cell r="KI55">
            <v>2.7241301402305022E-2</v>
          </cell>
          <cell r="KN55">
            <v>2.8783763465723675E-2</v>
          </cell>
          <cell r="KS55">
            <v>2.390460305149163E-2</v>
          </cell>
        </row>
        <row r="56">
          <cell r="D56">
            <v>3.7019427883033827E-2</v>
          </cell>
          <cell r="I56">
            <v>3.0844286702488864E-2</v>
          </cell>
          <cell r="N56">
            <v>3.7222692477523425E-2</v>
          </cell>
          <cell r="S56">
            <v>3.8123500972398194E-2</v>
          </cell>
          <cell r="AB56">
            <v>3.7098790765187024E-2</v>
          </cell>
          <cell r="AG56">
            <v>5.0192583130176938E-2</v>
          </cell>
          <cell r="AL56">
            <v>6.2507067388055199E-2</v>
          </cell>
          <cell r="AQ56">
            <v>4.3409745261788792E-2</v>
          </cell>
          <cell r="AZ56">
            <v>3.6280724633279957E-2</v>
          </cell>
          <cell r="BE56">
            <v>3.8677063602925131E-2</v>
          </cell>
          <cell r="BJ56">
            <v>3.5697307767218307E-2</v>
          </cell>
          <cell r="BO56">
            <v>3.6214964220778925E-2</v>
          </cell>
          <cell r="BT56">
            <v>3.4678857314702549E-2</v>
          </cell>
          <cell r="CC56">
            <v>2.8685292622631441E-2</v>
          </cell>
          <cell r="CH56">
            <v>3.755794427589644E-2</v>
          </cell>
          <cell r="CM56">
            <v>3.8038724008237226E-2</v>
          </cell>
          <cell r="CR56">
            <v>3.6575559879815728E-2</v>
          </cell>
          <cell r="DB56">
            <v>3.7513020398104543E-2</v>
          </cell>
          <cell r="DG56">
            <v>3.6827804848711801E-2</v>
          </cell>
          <cell r="DL56">
            <v>2.9704880668827816E-2</v>
          </cell>
          <cell r="DQ56">
            <v>3.337976563949327E-2</v>
          </cell>
          <cell r="DZ56">
            <v>3.11501271625838E-2</v>
          </cell>
          <cell r="EE56">
            <v>3.3302582356599983E-2</v>
          </cell>
          <cell r="EJ56">
            <v>3.5794433046337566E-2</v>
          </cell>
          <cell r="EO56">
            <v>2.3875725981529282E-2</v>
          </cell>
          <cell r="ET56">
            <v>2.6528264915877571E-2</v>
          </cell>
          <cell r="FD56">
            <v>3.0956974777737539E-2</v>
          </cell>
          <cell r="FI56">
            <v>3.2323592011169563E-2</v>
          </cell>
          <cell r="FN56">
            <v>3.5868292833194093E-2</v>
          </cell>
          <cell r="FS56">
            <v>3.4009924431941077E-2</v>
          </cell>
          <cell r="GB56">
            <v>3.2031261176876005E-2</v>
          </cell>
          <cell r="GG56">
            <v>3.3009461870626679E-2</v>
          </cell>
          <cell r="GL56">
            <v>3.9844584231366088E-2</v>
          </cell>
          <cell r="GQ56">
            <v>5.5812554670311383E-2</v>
          </cell>
          <cell r="GZ56">
            <v>3.6890572425337914E-2</v>
          </cell>
          <cell r="HE56">
            <v>3.5266645426050812E-2</v>
          </cell>
          <cell r="HJ56">
            <v>2.961468477772726E-2</v>
          </cell>
          <cell r="HO56">
            <v>3.0238008729641525E-2</v>
          </cell>
          <cell r="HT56">
            <v>2.8946009003040979E-2</v>
          </cell>
          <cell r="IC56">
            <v>3.8661279538280441E-2</v>
          </cell>
          <cell r="IH56">
            <v>4.5719552401035091E-2</v>
          </cell>
          <cell r="IM56">
            <v>5.0141844954035251E-2</v>
          </cell>
          <cell r="IR56">
            <v>4.0715997930819328E-2</v>
          </cell>
          <cell r="JA56">
            <v>4.3727540036755254E-2</v>
          </cell>
          <cell r="JF56">
            <v>3.7477304224425044E-2</v>
          </cell>
          <cell r="JK56">
            <v>4.2392914052304685E-2</v>
          </cell>
          <cell r="JP56">
            <v>4.7952129968739717E-2</v>
          </cell>
          <cell r="JY56">
            <v>5.6915600245550285E-2</v>
          </cell>
          <cell r="KD56">
            <v>5.7332199313423933E-2</v>
          </cell>
          <cell r="KI56">
            <v>4.8053525279513752E-2</v>
          </cell>
          <cell r="KN56">
            <v>4.8003567358228388E-2</v>
          </cell>
          <cell r="KS56">
            <v>3.5972279023800686E-2</v>
          </cell>
        </row>
        <row r="57">
          <cell r="D57">
            <v>4.742370276130338E-2</v>
          </cell>
          <cell r="I57">
            <v>5.9424501912246547E-2</v>
          </cell>
          <cell r="N57">
            <v>4.2795870950057553E-2</v>
          </cell>
          <cell r="S57">
            <v>6.0807924882502098E-2</v>
          </cell>
          <cell r="AB57">
            <v>5.1866080425468704E-2</v>
          </cell>
          <cell r="AG57">
            <v>4.2722946576894502E-2</v>
          </cell>
          <cell r="AL57">
            <v>3.926144990852011E-2</v>
          </cell>
          <cell r="AQ57">
            <v>4.1739408130781697E-2</v>
          </cell>
          <cell r="AZ57">
            <v>5.2590395239868554E-2</v>
          </cell>
          <cell r="BE57">
            <v>5.9442997672641898E-2</v>
          </cell>
          <cell r="BJ57">
            <v>6.4048207689111916E-2</v>
          </cell>
          <cell r="BO57">
            <v>6.4187285337666322E-2</v>
          </cell>
          <cell r="BT57">
            <v>5.7043449006451065E-2</v>
          </cell>
          <cell r="CC57">
            <v>5.3722881407280855E-2</v>
          </cell>
          <cell r="CH57">
            <v>5.1120068848723318E-2</v>
          </cell>
          <cell r="CM57">
            <v>6.0507964304275533E-2</v>
          </cell>
          <cell r="CR57">
            <v>4.209429132822258E-2</v>
          </cell>
          <cell r="DB57">
            <v>5.2516212791035702E-2</v>
          </cell>
          <cell r="DG57">
            <v>5.4268702928229627E-2</v>
          </cell>
          <cell r="DL57">
            <v>5.7944768894234465E-2</v>
          </cell>
          <cell r="DQ57">
            <v>5.4605620706783861E-2</v>
          </cell>
          <cell r="DZ57">
            <v>5.3737398281109044E-2</v>
          </cell>
          <cell r="EE57">
            <v>5.4666529334727203E-2</v>
          </cell>
          <cell r="EJ57">
            <v>5.6632844821362875E-2</v>
          </cell>
          <cell r="EO57">
            <v>7.2620596519811884E-2</v>
          </cell>
          <cell r="ET57">
            <v>6.8223661686591885E-2</v>
          </cell>
          <cell r="FD57">
            <v>6.6153739159139552E-2</v>
          </cell>
          <cell r="FI57">
            <v>6.1180330430762368E-2</v>
          </cell>
          <cell r="FN57">
            <v>5.3433789816124955E-2</v>
          </cell>
          <cell r="FS57">
            <v>5.9710500908333623E-2</v>
          </cell>
          <cell r="GB57">
            <v>5.4298921613679586E-2</v>
          </cell>
          <cell r="GG57">
            <v>6.0586285242130861E-2</v>
          </cell>
          <cell r="GL57">
            <v>5.9353315086398156E-2</v>
          </cell>
          <cell r="GQ57">
            <v>4.5413671969497534E-2</v>
          </cell>
          <cell r="GZ57">
            <v>4.6740341302810379E-2</v>
          </cell>
          <cell r="HE57">
            <v>6.0981319143095125E-2</v>
          </cell>
          <cell r="HJ57">
            <v>6.0290973151574292E-2</v>
          </cell>
          <cell r="HO57">
            <v>6.4752741469794123E-2</v>
          </cell>
          <cell r="HT57">
            <v>6.399804368323285E-2</v>
          </cell>
          <cell r="IC57">
            <v>6.41414905001748E-2</v>
          </cell>
          <cell r="IH57">
            <v>5.9260446097785448E-2</v>
          </cell>
          <cell r="IM57">
            <v>5.0342057563816031E-2</v>
          </cell>
          <cell r="IR57">
            <v>4.7844054944190452E-2</v>
          </cell>
          <cell r="JA57">
            <v>4.8512900620127648E-2</v>
          </cell>
          <cell r="JF57">
            <v>6.073088929255941E-2</v>
          </cell>
          <cell r="JK57">
            <v>5.5668101160810161E-2</v>
          </cell>
          <cell r="JP57">
            <v>4.0958846888010929E-2</v>
          </cell>
          <cell r="JY57">
            <v>3.3300748982343142E-2</v>
          </cell>
          <cell r="KD57">
            <v>4.3721187245664116E-2</v>
          </cell>
          <cell r="KI57">
            <v>3.9167215638922573E-2</v>
          </cell>
          <cell r="KN57">
            <v>3.4186047235048291E-2</v>
          </cell>
          <cell r="KS57">
            <v>6.5834202048518031E-2</v>
          </cell>
        </row>
        <row r="58">
          <cell r="D58">
            <v>7.0368157542907511E-2</v>
          </cell>
          <cell r="I58">
            <v>8.570653962223207E-2</v>
          </cell>
          <cell r="N58">
            <v>0.11491005248275921</v>
          </cell>
          <cell r="S58">
            <v>7.8367314802078286E-2</v>
          </cell>
          <cell r="AB58">
            <v>7.0198783434079551E-2</v>
          </cell>
          <cell r="AG58">
            <v>9.0123480139815734E-2</v>
          </cell>
          <cell r="AL58">
            <v>6.8373983230262905E-2</v>
          </cell>
          <cell r="AQ58">
            <v>8.1070908455791721E-2</v>
          </cell>
          <cell r="AZ58">
            <v>6.7974428034021067E-2</v>
          </cell>
          <cell r="BE58">
            <v>6.8445735745160191E-2</v>
          </cell>
          <cell r="BJ58">
            <v>7.3676762089066122E-2</v>
          </cell>
          <cell r="BO58">
            <v>7.6535287388272907E-2</v>
          </cell>
          <cell r="BT58">
            <v>7.0486074458676551E-2</v>
          </cell>
          <cell r="CC58">
            <v>6.7164771614509691E-2</v>
          </cell>
          <cell r="CH58">
            <v>6.9782235718159905E-2</v>
          </cell>
          <cell r="CM58">
            <v>6.6438315531572506E-2</v>
          </cell>
          <cell r="CR58">
            <v>5.9904952981992179E-2</v>
          </cell>
          <cell r="DB58">
            <v>6.8136598823626576E-2</v>
          </cell>
          <cell r="DG58">
            <v>6.9191618561145113E-2</v>
          </cell>
          <cell r="DL58">
            <v>7.0789605868669017E-2</v>
          </cell>
          <cell r="DQ58">
            <v>7.600420892742811E-2</v>
          </cell>
          <cell r="DZ58">
            <v>7.6558646711434655E-2</v>
          </cell>
          <cell r="EE58">
            <v>6.7878609844512799E-2</v>
          </cell>
          <cell r="EJ58">
            <v>7.5520964451811487E-2</v>
          </cell>
          <cell r="EO58">
            <v>7.8255914633055548E-2</v>
          </cell>
          <cell r="ET58">
            <v>7.2456091398466677E-2</v>
          </cell>
          <cell r="FD58">
            <v>6.4004801413403423E-2</v>
          </cell>
          <cell r="FI58">
            <v>7.7672780958519649E-2</v>
          </cell>
          <cell r="FN58">
            <v>7.3680348387402256E-2</v>
          </cell>
          <cell r="FS58">
            <v>9.7619935098478994E-2</v>
          </cell>
          <cell r="GB58">
            <v>0.11077943567751179</v>
          </cell>
          <cell r="GG58">
            <v>0.10679885570888882</v>
          </cell>
          <cell r="GL58">
            <v>0.10717427488965994</v>
          </cell>
          <cell r="GQ58">
            <v>9.8122392138890596E-2</v>
          </cell>
          <cell r="GZ58">
            <v>7.6436995145687636E-2</v>
          </cell>
          <cell r="HE58">
            <v>8.5169371394079152E-2</v>
          </cell>
          <cell r="HJ58">
            <v>8.6759626154429711E-2</v>
          </cell>
          <cell r="HO58">
            <v>9.366479973570839E-2</v>
          </cell>
          <cell r="HT58">
            <v>8.7644007842850147E-2</v>
          </cell>
          <cell r="IC58">
            <v>9.7465822211349848E-2</v>
          </cell>
          <cell r="IH58">
            <v>0.10562870308765801</v>
          </cell>
          <cell r="IM58">
            <v>0.11116268101852673</v>
          </cell>
          <cell r="IR58">
            <v>7.4429939128355688E-2</v>
          </cell>
          <cell r="JA58">
            <v>6.6549434439857058E-2</v>
          </cell>
          <cell r="JF58">
            <v>7.4219761436495557E-2</v>
          </cell>
          <cell r="JK58">
            <v>7.5549861045680913E-2</v>
          </cell>
          <cell r="JP58">
            <v>5.8321343089573145E-2</v>
          </cell>
          <cell r="JY58">
            <v>6.2002203028972684E-2</v>
          </cell>
          <cell r="KD58">
            <v>6.2797493414336658E-2</v>
          </cell>
          <cell r="KI58">
            <v>6.7862148048034143E-2</v>
          </cell>
          <cell r="KN58">
            <v>6.0484224275813417E-2</v>
          </cell>
          <cell r="KS58">
            <v>9.0540636991718978E-2</v>
          </cell>
        </row>
        <row r="59">
          <cell r="D59">
            <v>4.0932515906428941E-2</v>
          </cell>
          <cell r="I59">
            <v>5.4320837625879484E-2</v>
          </cell>
          <cell r="N59">
            <v>4.8881719433889879E-2</v>
          </cell>
          <cell r="S59">
            <v>3.5146755992575447E-2</v>
          </cell>
          <cell r="AB59">
            <v>3.4643508081581446E-2</v>
          </cell>
          <cell r="AG59">
            <v>3.748721631063219E-2</v>
          </cell>
          <cell r="AL59">
            <v>3.7832886906531471E-2</v>
          </cell>
          <cell r="AQ59">
            <v>3.8506761135296344E-2</v>
          </cell>
          <cell r="AZ59">
            <v>4.0776322708325027E-2</v>
          </cell>
          <cell r="BE59">
            <v>4.5736406461873394E-2</v>
          </cell>
          <cell r="BJ59">
            <v>5.092985417537204E-2</v>
          </cell>
          <cell r="BO59">
            <v>4.1476276185446387E-2</v>
          </cell>
          <cell r="BT59">
            <v>4.7446090601717027E-2</v>
          </cell>
          <cell r="CC59">
            <v>5.090780538285479E-2</v>
          </cell>
          <cell r="CH59">
            <v>4.8113446267614879E-2</v>
          </cell>
          <cell r="CM59">
            <v>4.8723835491770021E-2</v>
          </cell>
          <cell r="CR59">
            <v>3.5312917605796135E-2</v>
          </cell>
          <cell r="DB59">
            <v>4.4286357769320737E-2</v>
          </cell>
          <cell r="DG59">
            <v>4.5542459001032133E-2</v>
          </cell>
          <cell r="DL59">
            <v>4.6382688624281604E-2</v>
          </cell>
          <cell r="DQ59">
            <v>4.7714490066218154E-2</v>
          </cell>
          <cell r="DZ59">
            <v>4.8023044418589886E-2</v>
          </cell>
          <cell r="EE59">
            <v>4.7618826081636638E-2</v>
          </cell>
          <cell r="EJ59">
            <v>5.0804529089093754E-2</v>
          </cell>
          <cell r="EO59">
            <v>5.06312000652865E-2</v>
          </cell>
          <cell r="ET59">
            <v>5.3484331975379135E-2</v>
          </cell>
          <cell r="FD59">
            <v>5.1639648335368799E-2</v>
          </cell>
          <cell r="FI59">
            <v>5.467936062448648E-2</v>
          </cell>
          <cell r="FN59">
            <v>5.6084699873396586E-2</v>
          </cell>
          <cell r="FS59">
            <v>5.7320081285263863E-2</v>
          </cell>
          <cell r="GB59">
            <v>5.5485193982598123E-2</v>
          </cell>
          <cell r="GG59">
            <v>4.6610290324480289E-2</v>
          </cell>
          <cell r="GL59">
            <v>3.8657379172155525E-2</v>
          </cell>
          <cell r="GQ59">
            <v>3.9087608053019328E-2</v>
          </cell>
          <cell r="GZ59">
            <v>3.2093849495358796E-2</v>
          </cell>
          <cell r="HE59">
            <v>4.5955209204076621E-2</v>
          </cell>
          <cell r="HJ59">
            <v>4.981124091860098E-2</v>
          </cell>
          <cell r="HO59">
            <v>4.9411092336210514E-2</v>
          </cell>
          <cell r="HT59">
            <v>4.6045375889608553E-2</v>
          </cell>
          <cell r="IC59">
            <v>4.3593286636276832E-2</v>
          </cell>
          <cell r="IH59">
            <v>5.1064889596747938E-2</v>
          </cell>
          <cell r="IM59">
            <v>4.5790640538544716E-2</v>
          </cell>
          <cell r="IR59">
            <v>3.9926395474668183E-2</v>
          </cell>
          <cell r="JA59">
            <v>3.4014123175512438E-2</v>
          </cell>
          <cell r="JF59">
            <v>3.722408358919585E-2</v>
          </cell>
          <cell r="JK59">
            <v>4.4071889339703116E-2</v>
          </cell>
          <cell r="JP59">
            <v>2.891970004784495E-2</v>
          </cell>
          <cell r="JY59">
            <v>2.3382898294913999E-2</v>
          </cell>
          <cell r="KD59">
            <v>2.9678819699198021E-2</v>
          </cell>
          <cell r="KI59">
            <v>3.0956146837659237E-2</v>
          </cell>
          <cell r="KN59">
            <v>2.6983880656852088E-2</v>
          </cell>
          <cell r="KS59">
            <v>5.4269707496461608E-2</v>
          </cell>
        </row>
        <row r="60">
          <cell r="D60">
            <v>7.0220475962912351E-2</v>
          </cell>
          <cell r="I60">
            <v>7.7130151493483609E-2</v>
          </cell>
          <cell r="N60">
            <v>8.7119157724081117E-2</v>
          </cell>
          <cell r="S60">
            <v>0.10098578076816864</v>
          </cell>
          <cell r="AB60">
            <v>0.11034709923102651</v>
          </cell>
          <cell r="AG60">
            <v>9.0427181770658088E-2</v>
          </cell>
          <cell r="AL60">
            <v>9.2688432361155551E-2</v>
          </cell>
          <cell r="AQ60">
            <v>0.11160039849642468</v>
          </cell>
          <cell r="AZ60">
            <v>8.5405192222106047E-2</v>
          </cell>
          <cell r="BE60">
            <v>8.3205991179065172E-2</v>
          </cell>
          <cell r="BJ60">
            <v>8.5369294790445499E-2</v>
          </cell>
          <cell r="BO60">
            <v>9.2055315782706093E-2</v>
          </cell>
          <cell r="BT60">
            <v>8.6582010024586223E-2</v>
          </cell>
          <cell r="CC60">
            <v>8.74284724274145E-2</v>
          </cell>
          <cell r="CH60">
            <v>8.3802664520415432E-2</v>
          </cell>
          <cell r="CM60">
            <v>7.8152453163217422E-2</v>
          </cell>
          <cell r="CR60">
            <v>6.0016928008995267E-2</v>
          </cell>
          <cell r="DB60">
            <v>8.0439726402147568E-2</v>
          </cell>
          <cell r="DG60">
            <v>8.2300959518069275E-2</v>
          </cell>
          <cell r="DL60">
            <v>7.9131417705284396E-2</v>
          </cell>
          <cell r="DQ60">
            <v>8.4699550495363624E-2</v>
          </cell>
          <cell r="DZ60">
            <v>8.6853464233563507E-2</v>
          </cell>
          <cell r="EE60">
            <v>8.7626899090609209E-2</v>
          </cell>
          <cell r="EJ60">
            <v>8.5218612327147225E-2</v>
          </cell>
          <cell r="EO60">
            <v>8.63234574990496E-2</v>
          </cell>
          <cell r="ET60">
            <v>7.9306215268820229E-2</v>
          </cell>
          <cell r="FD60">
            <v>8.3764997085753759E-2</v>
          </cell>
          <cell r="FI60">
            <v>8.8096771946674646E-2</v>
          </cell>
          <cell r="FN60">
            <v>8.7763232423896401E-2</v>
          </cell>
          <cell r="FS60">
            <v>9.1729828139547803E-2</v>
          </cell>
          <cell r="GB60">
            <v>9.081329898707044E-2</v>
          </cell>
          <cell r="GG60">
            <v>9.3402184616673364E-2</v>
          </cell>
          <cell r="GL60">
            <v>8.8025605856218034E-2</v>
          </cell>
          <cell r="GQ60">
            <v>8.4330579126270483E-2</v>
          </cell>
          <cell r="GZ60">
            <v>8.2603265163472439E-2</v>
          </cell>
          <cell r="HE60">
            <v>9.2921021946852297E-2</v>
          </cell>
          <cell r="HJ60">
            <v>9.659743182203083E-2</v>
          </cell>
          <cell r="HO60">
            <v>9.8152960879543658E-2</v>
          </cell>
          <cell r="HT60">
            <v>9.9601971613508908E-2</v>
          </cell>
          <cell r="IC60">
            <v>9.3021425189663567E-2</v>
          </cell>
          <cell r="IH60">
            <v>8.6543266716980816E-2</v>
          </cell>
          <cell r="IM60">
            <v>8.3572647158382446E-2</v>
          </cell>
          <cell r="IR60">
            <v>6.7149848067877591E-2</v>
          </cell>
          <cell r="JA60">
            <v>7.4888009579577017E-2</v>
          </cell>
          <cell r="JF60">
            <v>9.6974943811967307E-2</v>
          </cell>
          <cell r="JK60">
            <v>8.7121958093739835E-2</v>
          </cell>
          <cell r="JP60">
            <v>7.3210155368687191E-2</v>
          </cell>
          <cell r="JY60">
            <v>6.4800217305972171E-2</v>
          </cell>
          <cell r="KD60">
            <v>6.436379825894456E-2</v>
          </cell>
          <cell r="KI60">
            <v>6.8291393840445455E-2</v>
          </cell>
          <cell r="KN60">
            <v>6.8024583927346199E-2</v>
          </cell>
          <cell r="KS60">
            <v>9.3877192430349005E-2</v>
          </cell>
        </row>
        <row r="61">
          <cell r="D61">
            <v>7.3151519393920186E-2</v>
          </cell>
          <cell r="I61">
            <v>7.52618579280981E-2</v>
          </cell>
          <cell r="N61">
            <v>8.3502984906328626E-2</v>
          </cell>
          <cell r="S61">
            <v>8.4244374639775799E-2</v>
          </cell>
          <cell r="AB61">
            <v>8.4368716020352494E-2</v>
          </cell>
          <cell r="AG61">
            <v>8.7165177503758143E-2</v>
          </cell>
          <cell r="AL61">
            <v>8.7620731480050895E-2</v>
          </cell>
          <cell r="AQ61">
            <v>0.11535810126236934</v>
          </cell>
          <cell r="AZ61">
            <v>8.6103670094558465E-2</v>
          </cell>
          <cell r="BE61">
            <v>8.8514741836737715E-2</v>
          </cell>
          <cell r="BJ61">
            <v>9.3246092461405083E-2</v>
          </cell>
          <cell r="BO61">
            <v>8.6894930424789379E-2</v>
          </cell>
          <cell r="BT61">
            <v>8.5856925161800726E-2</v>
          </cell>
          <cell r="CC61">
            <v>8.0373204925731898E-2</v>
          </cell>
          <cell r="CH61">
            <v>8.1156062866462861E-2</v>
          </cell>
          <cell r="CM61">
            <v>7.2504232524666909E-2</v>
          </cell>
          <cell r="CR61">
            <v>6.1537245301384623E-2</v>
          </cell>
          <cell r="DB61">
            <v>7.9505180286049318E-2</v>
          </cell>
          <cell r="DG61">
            <v>7.4082655637018435E-2</v>
          </cell>
          <cell r="DL61">
            <v>8.0639700202912862E-2</v>
          </cell>
          <cell r="DQ61">
            <v>8.2986967414243301E-2</v>
          </cell>
          <cell r="DZ61">
            <v>7.7354689397674842E-2</v>
          </cell>
          <cell r="EE61">
            <v>7.3081093790247673E-2</v>
          </cell>
          <cell r="EJ61">
            <v>7.8829581474502766E-2</v>
          </cell>
          <cell r="EO61">
            <v>8.1323258333345153E-2</v>
          </cell>
          <cell r="ET61">
            <v>7.9644230038909719E-2</v>
          </cell>
          <cell r="FD61">
            <v>7.2162027454130237E-2</v>
          </cell>
          <cell r="FI61">
            <v>8.3153316269697533E-2</v>
          </cell>
          <cell r="FN61">
            <v>7.7526049902040012E-2</v>
          </cell>
          <cell r="FS61">
            <v>8.7000152458238847E-2</v>
          </cell>
          <cell r="GB61">
            <v>8.7306965510891482E-2</v>
          </cell>
          <cell r="GG61">
            <v>9.2685797089949812E-2</v>
          </cell>
          <cell r="GL61">
            <v>8.865848875770331E-2</v>
          </cell>
          <cell r="GQ61">
            <v>7.8841206327258301E-2</v>
          </cell>
          <cell r="GZ61">
            <v>7.6889486598526541E-2</v>
          </cell>
          <cell r="HE61">
            <v>8.9383138235998194E-2</v>
          </cell>
          <cell r="HJ61">
            <v>7.5160293962440131E-2</v>
          </cell>
          <cell r="HO61">
            <v>8.3744868722426258E-2</v>
          </cell>
          <cell r="HT61">
            <v>8.7950117782812878E-2</v>
          </cell>
          <cell r="IC61">
            <v>8.081002107441114E-2</v>
          </cell>
          <cell r="IH61">
            <v>8.6296002403401934E-2</v>
          </cell>
          <cell r="IM61">
            <v>7.8899328782089634E-2</v>
          </cell>
          <cell r="IR61">
            <v>6.3188223716635697E-2</v>
          </cell>
          <cell r="JA61">
            <v>6.6549434439857058E-2</v>
          </cell>
          <cell r="JF61">
            <v>7.4219761436495557E-2</v>
          </cell>
          <cell r="JK61">
            <v>7.5549861045680913E-2</v>
          </cell>
          <cell r="JP61">
            <v>5.8321343089573145E-2</v>
          </cell>
          <cell r="JY61">
            <v>6.2002203028972684E-2</v>
          </cell>
          <cell r="KD61">
            <v>6.2797493414336658E-2</v>
          </cell>
          <cell r="KI61">
            <v>6.7862148048034143E-2</v>
          </cell>
          <cell r="KN61">
            <v>6.0484224275813417E-2</v>
          </cell>
          <cell r="KS61">
            <v>9.0540636991718978E-2</v>
          </cell>
        </row>
        <row r="62">
          <cell r="D62">
            <v>4.8334855666130445E-2</v>
          </cell>
          <cell r="I62">
            <v>4.060507420927216E-2</v>
          </cell>
          <cell r="N62">
            <v>3.6435927952605647E-2</v>
          </cell>
          <cell r="S62">
            <v>3.896786270113492E-2</v>
          </cell>
          <cell r="AB62">
            <v>3.6396388564666649E-2</v>
          </cell>
          <cell r="AG62">
            <v>3.0500878278283013E-2</v>
          </cell>
          <cell r="AL62">
            <v>2.9663877423705916E-2</v>
          </cell>
          <cell r="AQ62">
            <v>3.2397433241744301E-2</v>
          </cell>
          <cell r="AZ62">
            <v>3.5779157999450008E-2</v>
          </cell>
          <cell r="BE62">
            <v>3.9465335168217604E-2</v>
          </cell>
          <cell r="BJ62">
            <v>3.1235790173950579E-2</v>
          </cell>
          <cell r="BO62">
            <v>3.2234426383109818E-2</v>
          </cell>
          <cell r="BT62">
            <v>3.6560322484231467E-2</v>
          </cell>
          <cell r="CC62">
            <v>3.4649048800777793E-2</v>
          </cell>
          <cell r="CH62">
            <v>3.6291897684660866E-2</v>
          </cell>
          <cell r="CM62">
            <v>3.3556230097613798E-2</v>
          </cell>
          <cell r="CR62">
            <v>2.875055385306265E-2</v>
          </cell>
          <cell r="DB62">
            <v>3.0675170716238195E-2</v>
          </cell>
          <cell r="DG62">
            <v>2.8571130573072551E-2</v>
          </cell>
          <cell r="DL62">
            <v>3.0870366357215795E-2</v>
          </cell>
          <cell r="DQ62">
            <v>3.4524812041289689E-2</v>
          </cell>
          <cell r="DZ62">
            <v>3.9416125738795632E-2</v>
          </cell>
          <cell r="EE62">
            <v>3.7952961446666426E-2</v>
          </cell>
          <cell r="EJ62">
            <v>3.6468245437586998E-2</v>
          </cell>
          <cell r="EO62">
            <v>3.6512269586177641E-2</v>
          </cell>
          <cell r="ET62">
            <v>3.6924948624759382E-2</v>
          </cell>
          <cell r="FD62">
            <v>3.8569585889687043E-2</v>
          </cell>
          <cell r="FI62">
            <v>4.2292431201675293E-2</v>
          </cell>
          <cell r="FN62">
            <v>3.5065447752756176E-2</v>
          </cell>
          <cell r="FS62">
            <v>3.8330706352625046E-2</v>
          </cell>
          <cell r="GB62">
            <v>4.3214606192630033E-2</v>
          </cell>
          <cell r="GG62">
            <v>3.4948818413097819E-2</v>
          </cell>
          <cell r="GL62">
            <v>3.0695203346160473E-2</v>
          </cell>
          <cell r="GQ62">
            <v>3.1861691395617724E-2</v>
          </cell>
          <cell r="GZ62">
            <v>3.7447138977038767E-2</v>
          </cell>
          <cell r="HE62">
            <v>3.9879016405399294E-2</v>
          </cell>
          <cell r="HJ62">
            <v>3.5543392406017942E-2</v>
          </cell>
          <cell r="HO62">
            <v>3.6481570431886018E-2</v>
          </cell>
          <cell r="HT62">
            <v>3.7491578563430626E-2</v>
          </cell>
          <cell r="IC62">
            <v>3.2837616178605943E-2</v>
          </cell>
          <cell r="IH62">
            <v>4.1539551123541532E-2</v>
          </cell>
          <cell r="IM62">
            <v>3.8751834494980257E-2</v>
          </cell>
          <cell r="IR62">
            <v>3.2332026335190368E-2</v>
          </cell>
          <cell r="JA62">
            <v>2.943732881894905E-2</v>
          </cell>
          <cell r="JF62">
            <v>3.2872833369167215E-2</v>
          </cell>
          <cell r="JK62">
            <v>3.391298447725153E-2</v>
          </cell>
          <cell r="JP62">
            <v>3.4485865447392419E-2</v>
          </cell>
          <cell r="JY62">
            <v>2.1509441813983416E-2</v>
          </cell>
          <cell r="KD62">
            <v>2.3778525297642194E-2</v>
          </cell>
          <cell r="KI62">
            <v>2.9294485804152965E-2</v>
          </cell>
          <cell r="KN62">
            <v>2.5364727563622017E-2</v>
          </cell>
          <cell r="KS62">
            <v>3.8981679614689062E-2</v>
          </cell>
        </row>
        <row r="63">
          <cell r="D63">
            <v>3.23843532963074E-2</v>
          </cell>
          <cell r="I63">
            <v>2.720539972021235E-2</v>
          </cell>
          <cell r="N63">
            <v>2.4412071728245784E-2</v>
          </cell>
          <cell r="S63">
            <v>2.61084680097604E-2</v>
          </cell>
          <cell r="AB63">
            <v>2.4385580338326655E-2</v>
          </cell>
          <cell r="AG63">
            <v>2.0435588446449621E-2</v>
          </cell>
          <cell r="AL63">
            <v>1.9874797873882966E-2</v>
          </cell>
          <cell r="AQ63">
            <v>2.1706280271968685E-2</v>
          </cell>
          <cell r="AZ63">
            <v>2.3972035859631508E-2</v>
          </cell>
          <cell r="BE63">
            <v>2.6441774562705793E-2</v>
          </cell>
          <cell r="BJ63">
            <v>2.0927979416546887E-2</v>
          </cell>
          <cell r="BO63">
            <v>2.1597065676683579E-2</v>
          </cell>
          <cell r="BT63">
            <v>2.4495416064435081E-2</v>
          </cell>
          <cell r="CC63">
            <v>2.3214862696521125E-2</v>
          </cell>
          <cell r="CH63">
            <v>2.4315571448722786E-2</v>
          </cell>
          <cell r="CM63">
            <v>2.2482674165401242E-2</v>
          </cell>
          <cell r="CR63">
            <v>1.9262871081551978E-2</v>
          </cell>
          <cell r="DB63">
            <v>2.0552364379879593E-2</v>
          </cell>
          <cell r="DG63">
            <v>1.914265748395861E-2</v>
          </cell>
          <cell r="DL63">
            <v>2.0683145459334584E-2</v>
          </cell>
          <cell r="DQ63">
            <v>2.3131624067664096E-2</v>
          </cell>
          <cell r="DZ63">
            <v>2.6408804244993072E-2</v>
          </cell>
          <cell r="EE63">
            <v>2.5428484169266508E-2</v>
          </cell>
          <cell r="EJ63">
            <v>2.4433724443183293E-2</v>
          </cell>
          <cell r="EO63">
            <v>2.4463220622739021E-2</v>
          </cell>
          <cell r="ET63">
            <v>2.4739715578588783E-2</v>
          </cell>
          <cell r="FD63">
            <v>2.0367397984011135E-2</v>
          </cell>
          <cell r="FI63">
            <v>2.2715107964212524E-2</v>
          </cell>
          <cell r="FN63">
            <v>2.2445680120720905E-2</v>
          </cell>
          <cell r="FS63">
            <v>3.3548493045090139E-2</v>
          </cell>
          <cell r="GB63">
            <v>2.6956670409360992E-2</v>
          </cell>
          <cell r="GG63">
            <v>2.3625295745059696E-2</v>
          </cell>
          <cell r="GL63">
            <v>2.3854269449803039E-2</v>
          </cell>
          <cell r="GQ63">
            <v>2.0931621012328271E-2</v>
          </cell>
          <cell r="GZ63">
            <v>1.6987998833359087E-2</v>
          </cell>
          <cell r="HE63">
            <v>2.3778649673146374E-2</v>
          </cell>
          <cell r="HJ63">
            <v>2.5841675175757341E-2</v>
          </cell>
          <cell r="HO63">
            <v>2.2874179424025216E-2</v>
          </cell>
          <cell r="HT63">
            <v>2.8792664166299942E-2</v>
          </cell>
          <cell r="IC63">
            <v>2.4884863636255607E-2</v>
          </cell>
          <cell r="IH63">
            <v>2.5214819696061659E-2</v>
          </cell>
          <cell r="IM63">
            <v>2.3639937284418988E-2</v>
          </cell>
          <cell r="IR63">
            <v>1.9399575407981498E-2</v>
          </cell>
          <cell r="JA63">
            <v>1.878342994069267E-2</v>
          </cell>
          <cell r="JF63">
            <v>1.4689950334252737E-2</v>
          </cell>
          <cell r="JK63">
            <v>1.7970660013414894E-2</v>
          </cell>
          <cell r="JP63">
            <v>1.4877023628886628E-2</v>
          </cell>
          <cell r="JY63">
            <v>1.1910351389212322E-2</v>
          </cell>
          <cell r="KD63">
            <v>1.2881795625183646E-2</v>
          </cell>
          <cell r="KI63">
            <v>1.6495249709464335E-2</v>
          </cell>
          <cell r="KN63">
            <v>1.760108925209726E-2</v>
          </cell>
          <cell r="KS63">
            <v>2.1089713967102658E-2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4">
          <cell r="NI34">
            <v>2.3536620339090972E-2</v>
          </cell>
          <cell r="NP34">
            <v>2.4669066413150465E-2</v>
          </cell>
          <cell r="NW34">
            <v>2.2387896896440017E-2</v>
          </cell>
          <cell r="OD34">
            <v>2.3400369705811826E-2</v>
          </cell>
          <cell r="OI34">
            <v>2.6246037883449251E-2</v>
          </cell>
          <cell r="OK34">
            <v>335235.77383999119</v>
          </cell>
        </row>
        <row r="35">
          <cell r="NI35">
            <v>2.4872901954549415E-2</v>
          </cell>
          <cell r="NP35">
            <v>2.4470105896766597E-2</v>
          </cell>
          <cell r="NW35">
            <v>2.3763207919574567E-2</v>
          </cell>
          <cell r="OD35">
            <v>2.6685372404328282E-2</v>
          </cell>
          <cell r="OI35">
            <v>2.3939891833761009E-2</v>
          </cell>
          <cell r="OK35">
            <v>344348.78663147998</v>
          </cell>
        </row>
        <row r="36">
          <cell r="NI36">
            <v>2.4686483856608363E-2</v>
          </cell>
          <cell r="NP36">
            <v>2.8891563061538218E-2</v>
          </cell>
          <cell r="NW36">
            <v>2.8983122305950799E-2</v>
          </cell>
          <cell r="OD36">
            <v>2.6618473818967432E-2</v>
          </cell>
          <cell r="OI36">
            <v>2.4253655664510709E-2</v>
          </cell>
          <cell r="OK36">
            <v>371774.40483329864</v>
          </cell>
        </row>
        <row r="37">
          <cell r="NI37">
            <v>1.952284850113618E-2</v>
          </cell>
          <cell r="NP37">
            <v>1.7807686605714773E-2</v>
          </cell>
          <cell r="NW37">
            <v>1.4581713741160128E-2</v>
          </cell>
          <cell r="OD37">
            <v>1.4420577143749329E-2</v>
          </cell>
          <cell r="OI37">
            <v>1.5891627512437535E-2</v>
          </cell>
          <cell r="OK37">
            <v>231005.48502445349</v>
          </cell>
        </row>
        <row r="38">
          <cell r="NI38">
            <v>2.2235438908004994E-2</v>
          </cell>
          <cell r="NP38">
            <v>2.2271538399118388E-2</v>
          </cell>
          <cell r="NW38">
            <v>1.8521807811752063E-2</v>
          </cell>
          <cell r="OD38">
            <v>2.4602600997684708E-2</v>
          </cell>
          <cell r="OI38">
            <v>2.1837260844110126E-2</v>
          </cell>
          <cell r="OK38">
            <v>304664.50576864689</v>
          </cell>
        </row>
        <row r="39">
          <cell r="NI39">
            <v>2.7239699051648955E-2</v>
          </cell>
          <cell r="NP39">
            <v>2.9834797930276689E-2</v>
          </cell>
          <cell r="NW39">
            <v>2.6410952500771388E-2</v>
          </cell>
          <cell r="OD39">
            <v>3.0187440533181904E-2</v>
          </cell>
          <cell r="OI39">
            <v>2.8235910191535683E-2</v>
          </cell>
          <cell r="OK39">
            <v>395058.78650880011</v>
          </cell>
        </row>
        <row r="40">
          <cell r="NI40">
            <v>3.1922693412777481E-2</v>
          </cell>
          <cell r="NP40">
            <v>3.3593652747852407E-2</v>
          </cell>
          <cell r="NW40">
            <v>4.0794810229148097E-2</v>
          </cell>
          <cell r="OD40">
            <v>3.5821580230258283E-2</v>
          </cell>
          <cell r="OI40">
            <v>3.566223275577686E-2</v>
          </cell>
          <cell r="OK40">
            <v>493702.2514949693</v>
          </cell>
        </row>
        <row r="41">
          <cell r="NI41">
            <v>3.2037266341777136E-2</v>
          </cell>
          <cell r="NP41">
            <v>2.3331225443151346E-2</v>
          </cell>
          <cell r="NW41">
            <v>2.5756354187375031E-2</v>
          </cell>
          <cell r="OD41">
            <v>2.1802940709574947E-2</v>
          </cell>
          <cell r="OI41">
            <v>2.4191503112531369E-2</v>
          </cell>
          <cell r="OK41">
            <v>356786.16891928978</v>
          </cell>
        </row>
        <row r="42">
          <cell r="NI42">
            <v>4.4549276254202561E-2</v>
          </cell>
          <cell r="NP42">
            <v>4.4522388888533104E-2</v>
          </cell>
          <cell r="NW42">
            <v>4.1270827220570114E-2</v>
          </cell>
          <cell r="OD42">
            <v>4.5536956870294611E-2</v>
          </cell>
          <cell r="OI42">
            <v>4.5893765716730844E-2</v>
          </cell>
          <cell r="OK42">
            <v>617894.97937321488</v>
          </cell>
        </row>
        <row r="43">
          <cell r="NI43">
            <v>3.5205418244498674E-2</v>
          </cell>
          <cell r="NP43">
            <v>3.513123354726172E-2</v>
          </cell>
          <cell r="NW43">
            <v>3.3044198476663157E-2</v>
          </cell>
          <cell r="OD43">
            <v>2.9476499709611401E-2</v>
          </cell>
          <cell r="OI43">
            <v>3.3756261398015068E-2</v>
          </cell>
          <cell r="OK43">
            <v>466323.2443136113</v>
          </cell>
        </row>
        <row r="44">
          <cell r="NI44">
            <v>3.9634431746463444E-2</v>
          </cell>
          <cell r="NP44">
            <v>3.8284565944911031E-2</v>
          </cell>
          <cell r="NW44">
            <v>3.1782099717172524E-2</v>
          </cell>
          <cell r="OD44">
            <v>3.5697745032553928E-2</v>
          </cell>
          <cell r="OI44">
            <v>3.3561970156299858E-2</v>
          </cell>
          <cell r="OK44">
            <v>500701.38226081256</v>
          </cell>
        </row>
        <row r="45">
          <cell r="NI45">
            <v>2.031316017751128E-2</v>
          </cell>
          <cell r="NP45">
            <v>1.7969335135009055E-2</v>
          </cell>
          <cell r="NW45">
            <v>2.04297107288843E-2</v>
          </cell>
          <cell r="OD45">
            <v>1.4521921674184753E-2</v>
          </cell>
          <cell r="OI45">
            <v>1.7693431326277893E-2</v>
          </cell>
          <cell r="OK45">
            <v>254910.19172755905</v>
          </cell>
        </row>
        <row r="46">
          <cell r="NI46">
            <v>2.9529709170207856E-2</v>
          </cell>
          <cell r="NP46">
            <v>2.3836767704090878E-2</v>
          </cell>
          <cell r="NW46">
            <v>2.2812697923949406E-2</v>
          </cell>
          <cell r="OD46">
            <v>2.2067235630992044E-2</v>
          </cell>
          <cell r="OI46">
            <v>1.8494513287759251E-2</v>
          </cell>
          <cell r="OK46">
            <v>327841.5475409237</v>
          </cell>
        </row>
        <row r="47">
          <cell r="NI47">
            <v>2.9366584999373307E-2</v>
          </cell>
          <cell r="NP47">
            <v>2.8474379691675933E-2</v>
          </cell>
          <cell r="NW47">
            <v>3.2589184194344825E-2</v>
          </cell>
          <cell r="OD47">
            <v>3.5300399291979707E-2</v>
          </cell>
          <cell r="OI47">
            <v>2.7460772300271795E-2</v>
          </cell>
          <cell r="OK47">
            <v>424860.38949132047</v>
          </cell>
        </row>
        <row r="48">
          <cell r="NI48">
            <v>3.0942196156930266E-2</v>
          </cell>
          <cell r="NP48">
            <v>3.0345514069405624E-2</v>
          </cell>
          <cell r="NW48">
            <v>3.0568577009308286E-2</v>
          </cell>
          <cell r="OD48">
            <v>3.1613522683335706E-2</v>
          </cell>
          <cell r="OI48">
            <v>3.0668887905526254E-2</v>
          </cell>
          <cell r="OK48">
            <v>429299.76493869768</v>
          </cell>
        </row>
        <row r="49">
          <cell r="NI49">
            <v>4.2260492326781106E-2</v>
          </cell>
          <cell r="NP49">
            <v>4.1148564125811651E-2</v>
          </cell>
          <cell r="NW49">
            <v>4.1068249345747924E-2</v>
          </cell>
          <cell r="OD49">
            <v>4.0828966650062831E-2</v>
          </cell>
          <cell r="OI49">
            <v>3.475033594087025E-2</v>
          </cell>
          <cell r="OK49">
            <v>558392.81885660836</v>
          </cell>
        </row>
        <row r="50">
          <cell r="NI50">
            <v>2.6251559402096163E-2</v>
          </cell>
          <cell r="NP50">
            <v>2.5163029222976918E-2</v>
          </cell>
          <cell r="NW50">
            <v>2.1965198638180694E-2</v>
          </cell>
          <cell r="OD50">
            <v>2.6725598023104098E-2</v>
          </cell>
          <cell r="OI50">
            <v>2.7996582075160915E-2</v>
          </cell>
          <cell r="OK50">
            <v>356847.40460196731</v>
          </cell>
        </row>
        <row r="51">
          <cell r="NI51">
            <v>2.7863304300905788E-2</v>
          </cell>
          <cell r="NP51">
            <v>2.9047018903418449E-2</v>
          </cell>
          <cell r="NW51">
            <v>3.110422936944221E-2</v>
          </cell>
          <cell r="OD51">
            <v>2.6113002670938218E-2</v>
          </cell>
          <cell r="OI51">
            <v>2.6606491050895454E-2</v>
          </cell>
          <cell r="OK51">
            <v>392815.53193404624</v>
          </cell>
        </row>
        <row r="52">
          <cell r="NI52">
            <v>3.3726335372344721E-2</v>
          </cell>
          <cell r="NP52">
            <v>3.896264430835164E-2</v>
          </cell>
          <cell r="NW52">
            <v>3.9492725542710078E-2</v>
          </cell>
          <cell r="OD52">
            <v>3.7208478923272156E-2</v>
          </cell>
          <cell r="OI52">
            <v>4.4406341764827766E-2</v>
          </cell>
          <cell r="OK52">
            <v>538811.83359652583</v>
          </cell>
        </row>
        <row r="53">
          <cell r="NI53">
            <v>4.2866893855064252E-2</v>
          </cell>
          <cell r="NP53">
            <v>4.3340699439847474E-2</v>
          </cell>
          <cell r="NW53">
            <v>5.133378144911678E-2</v>
          </cell>
          <cell r="OD53">
            <v>4.5856390789006406E-2</v>
          </cell>
          <cell r="OI53">
            <v>5.080190263156964E-2</v>
          </cell>
          <cell r="OK53">
            <v>650677.21839966811</v>
          </cell>
        </row>
        <row r="54">
          <cell r="NI54">
            <v>9.3768629260783595E-2</v>
          </cell>
          <cell r="NP54">
            <v>9.4415080864365841E-2</v>
          </cell>
          <cell r="NW54">
            <v>8.5076703082231753E-2</v>
          </cell>
          <cell r="OD54">
            <v>9.1864099806805211E-2</v>
          </cell>
          <cell r="OI54">
            <v>9.751004492878948E-2</v>
          </cell>
          <cell r="OK54">
            <v>1290375.5996345577</v>
          </cell>
        </row>
        <row r="55">
          <cell r="NI55">
            <v>4.7278488774768403E-2</v>
          </cell>
          <cell r="NP55">
            <v>4.2261415524347701E-2</v>
          </cell>
          <cell r="NW55">
            <v>3.8221507843303304E-2</v>
          </cell>
          <cell r="OD55">
            <v>4.2676518989838312E-2</v>
          </cell>
          <cell r="OI55">
            <v>4.102806003112304E-2</v>
          </cell>
          <cell r="OK55">
            <v>590912.11716599111</v>
          </cell>
        </row>
        <row r="56">
          <cell r="NI56">
            <v>7.1782170130263945E-2</v>
          </cell>
          <cell r="NP56">
            <v>8.4871119345503732E-2</v>
          </cell>
          <cell r="NW56">
            <v>9.2453001088706535E-2</v>
          </cell>
          <cell r="OD56">
            <v>8.9548498568485013E-2</v>
          </cell>
          <cell r="OI56">
            <v>8.5812107999022141E-2</v>
          </cell>
          <cell r="OK56">
            <v>1177450.672566897</v>
          </cell>
        </row>
        <row r="57">
          <cell r="NI57">
            <v>7.33108859596973E-2</v>
          </cell>
          <cell r="NP57">
            <v>7.3115148129671056E-2</v>
          </cell>
          <cell r="NW57">
            <v>7.6331477310563722E-2</v>
          </cell>
          <cell r="OD57">
            <v>7.6952018301317301E-2</v>
          </cell>
          <cell r="OI57">
            <v>7.8043496862622574E-2</v>
          </cell>
          <cell r="OK57">
            <v>1051051.1762530264</v>
          </cell>
        </row>
        <row r="58">
          <cell r="NI58">
            <v>4.0880575347552392E-2</v>
          </cell>
          <cell r="NP58">
            <v>3.71137982831748E-2</v>
          </cell>
          <cell r="NW58">
            <v>4.2535603367442512E-2</v>
          </cell>
          <cell r="OD58">
            <v>3.7003755599295432E-2</v>
          </cell>
          <cell r="OI58">
            <v>3.8460392092815605E-2</v>
          </cell>
          <cell r="OK58">
            <v>546746.41329412465</v>
          </cell>
        </row>
        <row r="59">
          <cell r="NI59">
            <v>2.1549042299897143E-2</v>
          </cell>
          <cell r="NP59">
            <v>2.4866244849727118E-2</v>
          </cell>
          <cell r="NW59">
            <v>2.8498854256186486E-2</v>
          </cell>
          <cell r="OD59">
            <v>2.4792516251527945E-2</v>
          </cell>
          <cell r="OI59">
            <v>2.5768462702186457E-2</v>
          </cell>
          <cell r="OK59">
            <v>348503.22783812031</v>
          </cell>
        </row>
        <row r="65">
          <cell r="NH65">
            <v>0.21890643518840427</v>
          </cell>
          <cell r="NO65">
            <v>0.21331953741378135</v>
          </cell>
          <cell r="NV65">
            <v>0.19475493370718283</v>
          </cell>
          <cell r="OC65">
            <v>0.1781923717106591</v>
          </cell>
          <cell r="OJ65">
            <v>0.19482636315697596</v>
          </cell>
        </row>
      </sheetData>
      <sheetData sheetId="14"/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cela Molina" id="{2F457CF3-59AC-438F-89E0-3C16FBC190E3}" userId="513d6d7d0ad53551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7" dT="2022-12-02T20:04:11.25" personId="{2F457CF3-59AC-438F-89E0-3C16FBC190E3}" id="{6CECF04C-C914-4B09-9E4F-BA6936D9B1C6}">
    <text>VENTA 2022</text>
  </threadedComment>
  <threadedComment ref="W7" dT="2022-12-02T20:17:07.87" personId="{2F457CF3-59AC-438F-89E0-3C16FBC190E3}" id="{1F28FFEB-702B-49AE-AB83-0C1B24A0FCFE}">
    <text>VENTA 2022</text>
  </threadedComment>
  <threadedComment ref="AL7" dT="2022-12-02T22:41:34.54" personId="{2F457CF3-59AC-438F-89E0-3C16FBC190E3}" id="{B6158DDA-E3F6-4131-93F5-62D16D5DA13D}">
    <text>VENTA 2022</text>
  </threadedComment>
  <threadedComment ref="AQ7" dT="2022-12-02T23:07:44.39" personId="{2F457CF3-59AC-438F-89E0-3C16FBC190E3}" id="{50A0C021-D793-4C6C-B42B-C40E68A85626}">
    <text>VENTA 2022</text>
  </threadedComment>
  <threadedComment ref="AV7" dT="2022-12-03T17:54:43.22" personId="{2F457CF3-59AC-438F-89E0-3C16FBC190E3}" id="{A7B5EB2E-761D-43C0-8FBB-AB185E9A28BE}">
    <text>VENTA 2022</text>
  </threadedComment>
  <threadedComment ref="BA7" dT="2022-12-03T19:50:52.06" personId="{2F457CF3-59AC-438F-89E0-3C16FBC190E3}" id="{AA9AAEF8-26AF-4F32-A1F0-5ACBBED8968C}">
    <text>VENTA 2022</text>
  </threadedComment>
  <threadedComment ref="BL7" dT="2023-02-28T21:28:04.67" personId="{2F457CF3-59AC-438F-89E0-3C16FBC190E3}" id="{EB610A86-C963-4FEF-879D-5E72C3D24A54}">
    <text>Venta 2023</text>
  </threadedComment>
  <threadedComment ref="H11" dT="2022-12-02T19:07:54.44" personId="{2F457CF3-59AC-438F-89E0-3C16FBC190E3}" id="{D1B2DC1A-CE6D-43F4-A759-48A638E92418}">
    <text>VENTA 2022</text>
  </threadedComment>
  <threadedComment ref="M11" dT="2022-12-02T19:21:42.76" personId="{2F457CF3-59AC-438F-89E0-3C16FBC190E3}" id="{3BF16997-D60D-4ACB-B986-C8E0A581DEF6}">
    <text>VENTA 2022</text>
  </threadedComment>
  <threadedComment ref="R11" dT="2022-12-02T20:04:20.17" personId="{2F457CF3-59AC-438F-89E0-3C16FBC190E3}" id="{467A819A-C3F2-4441-B7B2-8F18427A7A55}">
    <text>VENTA 2022</text>
  </threadedComment>
  <threadedComment ref="W11" dT="2022-12-02T20:18:20.51" personId="{2F457CF3-59AC-438F-89E0-3C16FBC190E3}" id="{54C17AB6-6041-4A18-891C-BBEDA0596BCF}">
    <text>VENTA 2022</text>
  </threadedComment>
  <threadedComment ref="AB11" dT="2022-12-02T20:45:17.30" personId="{2F457CF3-59AC-438F-89E0-3C16FBC190E3}" id="{B45024D7-E0BF-41C0-8EDF-3A4015DFC3A6}">
    <text>VENTA 2022</text>
  </threadedComment>
  <threadedComment ref="BL11" dT="2023-02-28T21:28:53.04" personId="{2F457CF3-59AC-438F-89E0-3C16FBC190E3}" id="{0FF40AA4-CD3F-444F-9E0B-8CC3E030FA72}">
    <text>Venta 2023</text>
  </threadedComment>
  <threadedComment ref="BL12" dT="2023-02-28T21:29:05.58" personId="{2F457CF3-59AC-438F-89E0-3C16FBC190E3}" id="{5F8F1F80-F9AC-4FC1-BA8A-8745565CE463}">
    <text>Venta 2023</text>
  </threadedComment>
  <threadedComment ref="AV13" dT="2022-12-03T17:56:18.33" personId="{2F457CF3-59AC-438F-89E0-3C16FBC190E3}" id="{2705C022-64C8-437E-B350-07D3E30A297E}">
    <text xml:space="preserve">VENTA 2022
</text>
  </threadedComment>
  <threadedComment ref="BL13" dT="2023-02-28T21:29:16.75" personId="{2F457CF3-59AC-438F-89E0-3C16FBC190E3}" id="{26FDE98A-FAE0-4639-B38F-C86F06A653C8}">
    <text>Venta 2023</text>
  </threadedComment>
  <threadedComment ref="H15" dT="2022-12-02T19:08:44.23" personId="{2F457CF3-59AC-438F-89E0-3C16FBC190E3}" id="{F6215D69-6E36-42C2-A42D-D370A790D3D1}">
    <text>VENTA 2022</text>
  </threadedComment>
  <threadedComment ref="R15" dT="2022-12-02T20:04:42.73" personId="{2F457CF3-59AC-438F-89E0-3C16FBC190E3}" id="{6FA166E3-5A49-4353-B1DC-8CD916292F74}">
    <text>VENTA 2022</text>
  </threadedComment>
  <threadedComment ref="W15" dT="2022-12-02T20:19:29.92" personId="{2F457CF3-59AC-438F-89E0-3C16FBC190E3}" id="{A81C3AD6-0322-4474-A902-7D28AE1E6BCF}">
    <text>VENTA 2022</text>
  </threadedComment>
  <threadedComment ref="AB15" dT="2022-12-02T20:47:09.29" personId="{2F457CF3-59AC-438F-89E0-3C16FBC190E3}" id="{61409D90-ED59-41A2-86BB-4410E85CE340}">
    <text>VENTA 2022</text>
  </threadedComment>
  <threadedComment ref="AG15" dT="2022-12-02T22:24:23.79" personId="{2F457CF3-59AC-438F-89E0-3C16FBC190E3}" id="{90326FC9-E1F2-486B-B414-039AA76512AB}">
    <text>VENTA 2022</text>
  </threadedComment>
  <threadedComment ref="AQ15" dT="2022-12-03T17:41:04.62" personId="{2F457CF3-59AC-438F-89E0-3C16FBC190E3}" id="{2F9D966B-77B3-4716-B0CB-B1F732402464}">
    <text>Venta 2022</text>
  </threadedComment>
  <threadedComment ref="AV15" dT="2022-12-03T17:57:18.31" personId="{2F457CF3-59AC-438F-89E0-3C16FBC190E3}" id="{D0FB4193-E4DF-43C1-ABA2-B7DDB3398A7B}">
    <text>VENTA 2022</text>
  </threadedComment>
  <threadedComment ref="BL15" dT="2023-02-28T21:29:38.53" personId="{2F457CF3-59AC-438F-89E0-3C16FBC190E3}" id="{4396464A-0F91-4E85-84B7-F25B2E221B14}">
    <text>Venta 2023</text>
  </threadedComment>
  <threadedComment ref="R16" dT="2022-12-02T20:04:49.02" personId="{2F457CF3-59AC-438F-89E0-3C16FBC190E3}" id="{E918C5EF-8C77-43D6-BB88-2596DB2981B9}">
    <text>VENTA 2022</text>
  </threadedComment>
  <threadedComment ref="W16" dT="2022-12-02T20:19:56.35" personId="{2F457CF3-59AC-438F-89E0-3C16FBC190E3}" id="{86836777-699C-437C-BC3B-FF483CD34FE2}">
    <text>VENTA 2022</text>
  </threadedComment>
  <threadedComment ref="AG16" dT="2022-12-02T22:24:49.16" personId="{2F457CF3-59AC-438F-89E0-3C16FBC190E3}" id="{E3BF57E1-DE6F-4668-AE7E-9D93C0EABA39}">
    <text>VENTA 2022</text>
  </threadedComment>
  <threadedComment ref="AL16" dT="2022-12-02T22:46:21.14" personId="{2F457CF3-59AC-438F-89E0-3C16FBC190E3}" id="{C4E319B8-E142-47D7-8951-4C145879EEA6}">
    <text>VENTA 2022</text>
  </threadedComment>
  <threadedComment ref="BL18" dT="2023-02-28T21:30:33.11" personId="{2F457CF3-59AC-438F-89E0-3C16FBC190E3}" id="{8B38D236-5A1E-4F83-8C14-66317D901BF2}">
    <text>Venta 2023</text>
  </threadedComment>
  <threadedComment ref="BL19" dT="2023-02-28T21:31:21.16" personId="{2F457CF3-59AC-438F-89E0-3C16FBC190E3}" id="{C3B2D755-5ADC-4AEA-9C82-98AC82743BA1}">
    <text>Venta 2023</text>
  </threadedComment>
  <threadedComment ref="W20" dT="2022-12-02T20:22:53.83" personId="{2F457CF3-59AC-438F-89E0-3C16FBC190E3}" id="{B80FA2A6-FB60-4935-9803-4BFA72C98A0C}">
    <text>VENTA 2022</text>
  </threadedComment>
  <threadedComment ref="AG20" dT="2022-12-02T22:25:53.68" personId="{2F457CF3-59AC-438F-89E0-3C16FBC190E3}" id="{31F2DC78-AC38-431F-A00C-542D9F29038D}">
    <text>VENTA 2022</text>
  </threadedComment>
  <threadedComment ref="AL20" dT="2022-12-02T22:47:44.30" personId="{2F457CF3-59AC-438F-89E0-3C16FBC190E3}" id="{FA1CB9D0-EA1F-47F5-ABC8-7CF38BC2A043}">
    <text>VENTA 2022</text>
  </threadedComment>
  <threadedComment ref="BL20" dT="2023-02-28T21:31:44.23" personId="{2F457CF3-59AC-438F-89E0-3C16FBC190E3}" id="{D39DABE4-CC1A-4A13-B430-6FC9A10D7A36}">
    <text>Venta 2023</text>
  </threadedComment>
  <threadedComment ref="R22" dT="2022-12-02T20:05:37.09" personId="{2F457CF3-59AC-438F-89E0-3C16FBC190E3}" id="{45532AFF-3736-4C04-9802-D0432A1DC856}">
    <text>VENTA 2022</text>
  </threadedComment>
  <threadedComment ref="W22" dT="2022-12-02T20:23:37.24" personId="{2F457CF3-59AC-438F-89E0-3C16FBC190E3}" id="{22A7A8E8-1B52-4BB9-B15E-B5C0AE40ED17}">
    <text>VENTA 2022</text>
  </threadedComment>
  <threadedComment ref="AG22" dT="2022-12-02T22:27:03.68" personId="{2F457CF3-59AC-438F-89E0-3C16FBC190E3}" id="{F5C917F3-CB2C-4E68-A6D2-A665B579D607}">
    <text>VENTA 2022</text>
  </threadedComment>
  <threadedComment ref="AL22" dT="2022-12-02T22:51:18.61" personId="{2F457CF3-59AC-438F-89E0-3C16FBC190E3}" id="{76683E6D-AAFC-4319-AAFD-36B2DCB0168F}">
    <text>VENTA 2022</text>
  </threadedComment>
  <threadedComment ref="BL22" dT="2023-02-28T21:32:15.84" personId="{2F457CF3-59AC-438F-89E0-3C16FBC190E3}" id="{97209F67-16E6-4B23-9514-0429FD6BC7DC}">
    <text>Venta 2023</text>
  </threadedComment>
  <threadedComment ref="H23" dT="2022-12-02T19:11:24.97" personId="{2F457CF3-59AC-438F-89E0-3C16FBC190E3}" id="{010AAF3F-615D-4E65-9D0F-938E746D7DA6}">
    <text>VENTA 2022</text>
  </threadedComment>
  <threadedComment ref="R23" dT="2022-12-02T20:05:56.06" personId="{2F457CF3-59AC-438F-89E0-3C16FBC190E3}" id="{54593E25-ABB9-42E3-BD75-F9C795565EE2}">
    <text>VENTA 2022</text>
  </threadedComment>
  <threadedComment ref="W23" dT="2022-12-02T20:24:18.64" personId="{2F457CF3-59AC-438F-89E0-3C16FBC190E3}" id="{F6139957-87DF-4190-ADEE-D9A175A59084}">
    <text>VENTA 2022</text>
  </threadedComment>
  <threadedComment ref="AB23" dT="2022-12-02T20:52:00.34" personId="{2F457CF3-59AC-438F-89E0-3C16FBC190E3}" id="{E10186C9-047A-4E30-B28D-7B9F8D354BC1}">
    <text>VENTA 2022</text>
  </threadedComment>
  <threadedComment ref="AG23" dT="2022-12-02T22:27:57.14" personId="{2F457CF3-59AC-438F-89E0-3C16FBC190E3}" id="{B6A77E97-3635-4671-B68A-4C2B1ADF6DC8}">
    <text>VENTA 2022</text>
  </threadedComment>
  <threadedComment ref="AQ23" dT="2022-12-03T17:42:37.13" personId="{2F457CF3-59AC-438F-89E0-3C16FBC190E3}" id="{B0478A2B-4744-4C0E-AA49-B0A481CE3A92}">
    <text>VENTA 2022</text>
  </threadedComment>
  <threadedComment ref="AV23" dT="2022-12-03T19:40:13.04" personId="{2F457CF3-59AC-438F-89E0-3C16FBC190E3}" id="{9C557801-0F75-4269-8DC6-D0768B277B30}">
    <text>VENTA 2022</text>
  </threadedComment>
  <threadedComment ref="BL23" dT="2023-02-28T21:32:26.61" personId="{2F457CF3-59AC-438F-89E0-3C16FBC190E3}" id="{0259BEFE-A439-41D4-A9EF-18401082F96B}">
    <text>Venta 2023</text>
  </threadedComment>
  <threadedComment ref="R24" dT="2022-12-02T20:06:46.13" personId="{2F457CF3-59AC-438F-89E0-3C16FBC190E3}" id="{43D2D527-F171-48FA-AC2E-AFEFD355AB71}">
    <text>VENTA 2022</text>
  </threadedComment>
  <threadedComment ref="AV24" dT="2022-12-03T19:40:41.95" personId="{2F457CF3-59AC-438F-89E0-3C16FBC190E3}" id="{815867B8-DAF8-4D5B-905C-8797FDE5A887}">
    <text>VENTAS 2022</text>
  </threadedComment>
  <threadedComment ref="M25" dT="2022-12-02T19:31:38.95" personId="{2F457CF3-59AC-438F-89E0-3C16FBC190E3}" id="{2181E54C-CCD7-4AD2-BB52-3492E6DB06BC}">
    <text>VENTA 2022</text>
  </threadedComment>
  <threadedComment ref="W25" dT="2022-12-02T20:24:52.89" personId="{2F457CF3-59AC-438F-89E0-3C16FBC190E3}" id="{A74A9733-728D-4090-9F86-F09126C29978}">
    <text>VENTA 2022</text>
  </threadedComment>
  <threadedComment ref="AB25" dT="2022-12-02T20:58:53.12" personId="{2F457CF3-59AC-438F-89E0-3C16FBC190E3}" id="{D52D2413-F84B-401B-9636-D70B6D5ED9B5}">
    <text>VENTA 2022</text>
  </threadedComment>
  <threadedComment ref="AG25" dT="2022-12-02T22:28:36.04" personId="{2F457CF3-59AC-438F-89E0-3C16FBC190E3}" id="{A5F7FC99-A1A1-405A-BD58-16A441D6374B}">
    <text>VENTA 2022</text>
  </threadedComment>
  <threadedComment ref="AL25" dT="2022-12-02T22:52:35.31" personId="{2F457CF3-59AC-438F-89E0-3C16FBC190E3}" id="{F114E8DC-4A5A-45C0-BB84-69AE2853330B}">
    <text>VENTA 2022</text>
  </threadedComment>
  <threadedComment ref="AQ25" dT="2022-12-03T17:45:07.96" personId="{2F457CF3-59AC-438F-89E0-3C16FBC190E3}" id="{D0100CF6-997B-43E8-A32F-98102A5969EC}">
    <text>VENTA 2022</text>
  </threadedComment>
  <threadedComment ref="AV25" dT="2022-12-03T19:41:57.29" personId="{2F457CF3-59AC-438F-89E0-3C16FBC190E3}" id="{EEFBD07F-AA97-462C-AA76-A35F0B4311A9}">
    <text>VENTA 2022</text>
  </threadedComment>
  <threadedComment ref="BA25" dT="2022-12-05T17:47:30.29" personId="{2F457CF3-59AC-438F-89E0-3C16FBC190E3}" id="{F3BAEEAD-03BC-447F-A3EB-DA0388E3EEC6}">
    <text>Venta 2022</text>
  </threadedComment>
  <threadedComment ref="BL25" dT="2023-02-28T21:32:58.11" personId="{2F457CF3-59AC-438F-89E0-3C16FBC190E3}" id="{8A4BC9DE-B189-4B8A-B896-3FC55BD16A39}">
    <text>Venta 2023</text>
  </threadedComment>
  <threadedComment ref="AV26" dT="2022-12-03T19:42:18.95" personId="{2F457CF3-59AC-438F-89E0-3C16FBC190E3}" id="{E93C4F55-1F0C-4ED8-BA42-DAC5749B0C4E}">
    <text>VENTA 2022</text>
  </threadedComment>
  <threadedComment ref="BL26" dT="2023-02-28T21:33:04.08" personId="{2F457CF3-59AC-438F-89E0-3C16FBC190E3}" id="{04B9D0F6-BB52-430A-BA9D-0AAAC0DDF2EA}">
    <text>Venta 2023</text>
  </threadedComment>
  <threadedComment ref="M27" dT="2022-12-02T19:48:33.09" personId="{2F457CF3-59AC-438F-89E0-3C16FBC190E3}" id="{F7066C6F-5EAF-4AA9-8E37-7185FE214A11}">
    <text>VENTA 2022</text>
  </threadedComment>
  <threadedComment ref="R27" dT="2022-12-02T20:06:54.56" personId="{2F457CF3-59AC-438F-89E0-3C16FBC190E3}" id="{DBFC5C30-CF85-4932-B4A0-D233853A5473}">
    <text>VENTA 2022</text>
  </threadedComment>
  <threadedComment ref="W27" dT="2022-12-02T20:28:02.63" personId="{2F457CF3-59AC-438F-89E0-3C16FBC190E3}" id="{3921682E-095A-4B9E-8FFC-225F5A6F4AA1}">
    <text>VENTA 2022</text>
  </threadedComment>
  <threadedComment ref="AB27" dT="2022-12-02T20:59:33.25" personId="{2F457CF3-59AC-438F-89E0-3C16FBC190E3}" id="{6993087F-ED64-42E2-81B1-19625F31851F}">
    <text>VENTA 2022</text>
  </threadedComment>
  <threadedComment ref="AG27" dT="2022-12-02T22:29:20.77" personId="{2F457CF3-59AC-438F-89E0-3C16FBC190E3}" id="{54229D1F-D3A4-4B2E-A32C-A7B09B6410BE}">
    <text>VENTA 2022</text>
  </threadedComment>
  <threadedComment ref="AL27" dT="2022-12-02T22:53:05.00" personId="{2F457CF3-59AC-438F-89E0-3C16FBC190E3}" id="{3BC0C8AA-21C4-4119-9B04-CDE9783AF310}">
    <text>VENTA 2022</text>
  </threadedComment>
  <threadedComment ref="AQ27" dT="2022-12-03T17:45:13.64" personId="{2F457CF3-59AC-438F-89E0-3C16FBC190E3}" id="{87A72729-AF99-456E-A8F7-0FDE13DB373E}">
    <text>VENTA 2022</text>
  </threadedComment>
  <threadedComment ref="AV27" dT="2022-12-03T19:42:41.14" personId="{2F457CF3-59AC-438F-89E0-3C16FBC190E3}" id="{F31893DF-0EA0-4435-9873-D94D846191ED}">
    <text>VENTA 2022</text>
  </threadedComment>
  <threadedComment ref="BA27" dT="2022-12-05T17:50:50.62" personId="{2F457CF3-59AC-438F-89E0-3C16FBC190E3}" id="{78FCAC44-28AF-4994-AB64-F022A5F51B62}">
    <text>Venta 2022</text>
  </threadedComment>
  <threadedComment ref="BL27" dT="2023-02-28T21:33:11.08" personId="{2F457CF3-59AC-438F-89E0-3C16FBC190E3}" id="{6503FBBF-EB12-4184-A68A-D30EB6F9F1A0}">
    <text>Venta 2023</text>
  </threadedComment>
  <threadedComment ref="AV28" dT="2022-12-03T19:44:06.67" personId="{2F457CF3-59AC-438F-89E0-3C16FBC190E3}" id="{2356A791-420A-4DB6-ADFE-2B8EEF17D4DC}">
    <text>VENTA 2022</text>
  </threadedComment>
  <threadedComment ref="AV29" dT="2022-12-03T19:44:22.55" personId="{2F457CF3-59AC-438F-89E0-3C16FBC190E3}" id="{F3955B5D-111B-48B9-8761-C77E2BD20D2A}">
    <text>VENTA 2022</text>
  </threadedComment>
  <threadedComment ref="BL29" dT="2023-02-28T21:33:34.19" personId="{2F457CF3-59AC-438F-89E0-3C16FBC190E3}" id="{83008971-4117-49CF-B45B-9464FA75FFC5}">
    <text>Venta 2023</text>
  </threadedComment>
  <threadedComment ref="AQ30" dT="2022-12-03T17:48:57.67" personId="{2F457CF3-59AC-438F-89E0-3C16FBC190E3}" id="{266BD1A3-77D4-4AE5-ACB7-5C6005FAE43F}">
    <text>VENTA 2022</text>
  </threadedComment>
  <threadedComment ref="AV30" dT="2022-12-03T19:44:31.47" personId="{2F457CF3-59AC-438F-89E0-3C16FBC190E3}" id="{0C13DF41-8FEE-4EB0-8F4E-4FE8D2B56794}">
    <text>VENTA 2022</text>
  </threadedComment>
  <threadedComment ref="BA30" dT="2022-12-05T17:50:31.04" personId="{2F457CF3-59AC-438F-89E0-3C16FBC190E3}" id="{BEAD2A34-D150-4630-B985-24D0FF8F9F8D}">
    <text>Venta 2022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02760-1DBD-4F20-A86B-8F2DFD14A891}">
  <dimension ref="A2:BO50"/>
  <sheetViews>
    <sheetView workbookViewId="0">
      <pane xSplit="1" ySplit="4" topLeftCell="AZ25" activePane="bottomRight" state="frozen"/>
      <selection pane="bottomRight" activeCell="AP5" sqref="AP5"/>
      <selection pane="bottomLeft" activeCell="A5" sqref="A5"/>
      <selection pane="topRight" activeCell="B1" sqref="B1"/>
    </sheetView>
  </sheetViews>
  <sheetFormatPr defaultColWidth="11.42578125" defaultRowHeight="15"/>
  <cols>
    <col min="2" max="3" width="15.28515625" bestFit="1" customWidth="1"/>
    <col min="4" max="4" width="15.28515625" customWidth="1"/>
    <col min="5" max="5" width="16.140625" bestFit="1" customWidth="1"/>
    <col min="7" max="7" width="17.7109375" customWidth="1"/>
    <col min="8" max="8" width="15.28515625" bestFit="1" customWidth="1"/>
    <col min="9" max="9" width="17.28515625" customWidth="1"/>
    <col min="10" max="10" width="17" customWidth="1"/>
    <col min="12" max="12" width="15.28515625" bestFit="1" customWidth="1"/>
    <col min="13" max="13" width="17" bestFit="1" customWidth="1"/>
    <col min="14" max="14" width="17" customWidth="1"/>
    <col min="15" max="15" width="13.85546875" bestFit="1" customWidth="1"/>
    <col min="17" max="17" width="17.28515625" customWidth="1"/>
    <col min="18" max="18" width="17" bestFit="1" customWidth="1"/>
    <col min="19" max="19" width="17" customWidth="1"/>
    <col min="20" max="20" width="13.85546875" bestFit="1" customWidth="1"/>
    <col min="22" max="22" width="15.28515625" bestFit="1" customWidth="1"/>
    <col min="23" max="23" width="17" bestFit="1" customWidth="1"/>
    <col min="24" max="24" width="17" customWidth="1"/>
    <col min="25" max="25" width="13" bestFit="1" customWidth="1"/>
    <col min="27" max="27" width="15.28515625" bestFit="1" customWidth="1"/>
    <col min="28" max="28" width="17" bestFit="1" customWidth="1"/>
    <col min="29" max="29" width="17" customWidth="1"/>
    <col min="30" max="30" width="15.28515625" bestFit="1" customWidth="1"/>
    <col min="32" max="33" width="17" bestFit="1" customWidth="1"/>
    <col min="34" max="34" width="17" customWidth="1"/>
    <col min="37" max="38" width="17" bestFit="1" customWidth="1"/>
    <col min="39" max="39" width="17" customWidth="1"/>
    <col min="40" max="40" width="17" bestFit="1" customWidth="1"/>
    <col min="42" max="42" width="15.28515625" bestFit="1" customWidth="1"/>
    <col min="43" max="43" width="17" bestFit="1" customWidth="1"/>
    <col min="44" max="44" width="17" customWidth="1"/>
    <col min="45" max="45" width="17" bestFit="1" customWidth="1"/>
    <col min="47" max="47" width="15.28515625" bestFit="1" customWidth="1"/>
    <col min="48" max="48" width="17" bestFit="1" customWidth="1"/>
    <col min="49" max="49" width="17" customWidth="1"/>
    <col min="50" max="50" width="17" bestFit="1" customWidth="1"/>
    <col min="52" max="52" width="15.28515625" bestFit="1" customWidth="1"/>
    <col min="53" max="53" width="17" bestFit="1" customWidth="1"/>
    <col min="54" max="54" width="17" customWidth="1"/>
    <col min="55" max="55" width="15.28515625" bestFit="1" customWidth="1"/>
    <col min="57" max="57" width="15.28515625" bestFit="1" customWidth="1"/>
    <col min="58" max="58" width="17" bestFit="1" customWidth="1"/>
    <col min="59" max="59" width="17" customWidth="1"/>
    <col min="60" max="60" width="17" bestFit="1" customWidth="1"/>
    <col min="62" max="62" width="17.42578125" bestFit="1" customWidth="1"/>
    <col min="63" max="63" width="17" customWidth="1"/>
    <col min="64" max="64" width="15.28515625" bestFit="1" customWidth="1"/>
    <col min="65" max="65" width="18.5703125" customWidth="1"/>
    <col min="66" max="66" width="16.140625" bestFit="1" customWidth="1"/>
    <col min="67" max="67" width="9.140625"/>
  </cols>
  <sheetData>
    <row r="2" spans="1:67" ht="26.25">
      <c r="B2" s="148" t="s">
        <v>0</v>
      </c>
      <c r="C2" s="149"/>
      <c r="D2" s="149"/>
      <c r="E2" s="149"/>
      <c r="F2" s="149"/>
      <c r="G2" s="152" t="s">
        <v>1</v>
      </c>
      <c r="H2" s="153"/>
      <c r="I2" s="153"/>
      <c r="J2" s="153"/>
      <c r="K2" s="153"/>
      <c r="L2" s="148" t="s">
        <v>2</v>
      </c>
      <c r="M2" s="149"/>
      <c r="N2" s="149"/>
      <c r="O2" s="149"/>
      <c r="P2" s="149"/>
      <c r="Q2" s="152" t="s">
        <v>3</v>
      </c>
      <c r="R2" s="153"/>
      <c r="S2" s="153"/>
      <c r="T2" s="153"/>
      <c r="U2" s="153"/>
      <c r="V2" s="148" t="s">
        <v>4</v>
      </c>
      <c r="W2" s="149"/>
      <c r="X2" s="149"/>
      <c r="Y2" s="149"/>
      <c r="Z2" s="149"/>
      <c r="AA2" s="152" t="s">
        <v>5</v>
      </c>
      <c r="AB2" s="153"/>
      <c r="AC2" s="153"/>
      <c r="AD2" s="153"/>
      <c r="AE2" s="153"/>
      <c r="AF2" s="148" t="s">
        <v>6</v>
      </c>
      <c r="AG2" s="149"/>
      <c r="AH2" s="149"/>
      <c r="AI2" s="149"/>
      <c r="AJ2" s="149"/>
      <c r="AK2" s="152" t="s">
        <v>7</v>
      </c>
      <c r="AL2" s="153"/>
      <c r="AM2" s="153"/>
      <c r="AN2" s="153"/>
      <c r="AO2" s="153"/>
      <c r="AP2" s="148" t="s">
        <v>8</v>
      </c>
      <c r="AQ2" s="149"/>
      <c r="AR2" s="149"/>
      <c r="AS2" s="149"/>
      <c r="AT2" s="149"/>
      <c r="AU2" s="152" t="s">
        <v>9</v>
      </c>
      <c r="AV2" s="153"/>
      <c r="AW2" s="153"/>
      <c r="AX2" s="153"/>
      <c r="AY2" s="153"/>
      <c r="AZ2" s="148" t="s">
        <v>10</v>
      </c>
      <c r="BA2" s="149"/>
      <c r="BB2" s="149"/>
      <c r="BC2" s="149"/>
      <c r="BD2" s="149"/>
      <c r="BE2" s="152" t="s">
        <v>11</v>
      </c>
      <c r="BF2" s="153"/>
      <c r="BG2" s="153"/>
      <c r="BH2" s="153"/>
      <c r="BI2" s="153"/>
      <c r="BK2" s="148" t="s">
        <v>0</v>
      </c>
      <c r="BL2" s="149"/>
      <c r="BM2" s="149"/>
      <c r="BN2" s="149"/>
      <c r="BO2" s="149"/>
    </row>
    <row r="3" spans="1:67" ht="16.5">
      <c r="A3" s="1"/>
      <c r="B3" s="8" t="s">
        <v>12</v>
      </c>
      <c r="C3" s="8" t="s">
        <v>13</v>
      </c>
      <c r="D3" s="18" t="s">
        <v>14</v>
      </c>
      <c r="E3" s="150" t="s">
        <v>15</v>
      </c>
      <c r="F3" s="9" t="s">
        <v>16</v>
      </c>
      <c r="G3" s="21" t="s">
        <v>12</v>
      </c>
      <c r="H3" s="21" t="s">
        <v>13</v>
      </c>
      <c r="I3" s="44" t="s">
        <v>14</v>
      </c>
      <c r="J3" s="154" t="s">
        <v>15</v>
      </c>
      <c r="K3" s="22" t="s">
        <v>16</v>
      </c>
      <c r="L3" s="8" t="s">
        <v>12</v>
      </c>
      <c r="M3" s="8" t="s">
        <v>13</v>
      </c>
      <c r="N3" s="18" t="s">
        <v>14</v>
      </c>
      <c r="O3" s="150" t="s">
        <v>15</v>
      </c>
      <c r="P3" s="9" t="s">
        <v>16</v>
      </c>
      <c r="Q3" s="21" t="s">
        <v>12</v>
      </c>
      <c r="R3" s="21" t="s">
        <v>13</v>
      </c>
      <c r="S3" s="44" t="s">
        <v>14</v>
      </c>
      <c r="T3" s="154" t="s">
        <v>15</v>
      </c>
      <c r="U3" s="22" t="s">
        <v>16</v>
      </c>
      <c r="V3" s="8" t="s">
        <v>12</v>
      </c>
      <c r="W3" s="8" t="s">
        <v>13</v>
      </c>
      <c r="X3" s="18" t="s">
        <v>14</v>
      </c>
      <c r="Y3" s="150" t="s">
        <v>15</v>
      </c>
      <c r="Z3" s="9" t="s">
        <v>16</v>
      </c>
      <c r="AA3" s="21" t="s">
        <v>12</v>
      </c>
      <c r="AB3" s="21" t="s">
        <v>13</v>
      </c>
      <c r="AC3" s="44" t="s">
        <v>14</v>
      </c>
      <c r="AD3" s="154" t="s">
        <v>15</v>
      </c>
      <c r="AE3" s="22" t="s">
        <v>16</v>
      </c>
      <c r="AF3" s="8" t="s">
        <v>12</v>
      </c>
      <c r="AG3" s="8" t="s">
        <v>13</v>
      </c>
      <c r="AH3" s="18" t="s">
        <v>14</v>
      </c>
      <c r="AI3" s="150" t="s">
        <v>15</v>
      </c>
      <c r="AJ3" s="9" t="s">
        <v>16</v>
      </c>
      <c r="AK3" s="21" t="s">
        <v>12</v>
      </c>
      <c r="AL3" s="21" t="s">
        <v>13</v>
      </c>
      <c r="AM3" s="44" t="s">
        <v>14</v>
      </c>
      <c r="AN3" s="154" t="s">
        <v>15</v>
      </c>
      <c r="AO3" s="22" t="s">
        <v>16</v>
      </c>
      <c r="AP3" s="8" t="s">
        <v>12</v>
      </c>
      <c r="AQ3" s="8" t="s">
        <v>13</v>
      </c>
      <c r="AR3" s="18" t="s">
        <v>14</v>
      </c>
      <c r="AS3" s="150" t="s">
        <v>15</v>
      </c>
      <c r="AT3" s="9" t="s">
        <v>16</v>
      </c>
      <c r="AU3" s="21" t="s">
        <v>12</v>
      </c>
      <c r="AV3" s="21" t="s">
        <v>13</v>
      </c>
      <c r="AW3" s="44" t="s">
        <v>14</v>
      </c>
      <c r="AX3" s="154" t="s">
        <v>15</v>
      </c>
      <c r="AY3" s="22" t="s">
        <v>16</v>
      </c>
      <c r="AZ3" s="8" t="s">
        <v>12</v>
      </c>
      <c r="BA3" s="8" t="s">
        <v>13</v>
      </c>
      <c r="BB3" s="18" t="s">
        <v>14</v>
      </c>
      <c r="BC3" s="150" t="s">
        <v>15</v>
      </c>
      <c r="BD3" s="9" t="s">
        <v>16</v>
      </c>
      <c r="BE3" s="21" t="s">
        <v>12</v>
      </c>
      <c r="BF3" s="21" t="s">
        <v>13</v>
      </c>
      <c r="BG3" s="44" t="s">
        <v>14</v>
      </c>
      <c r="BH3" s="154" t="s">
        <v>15</v>
      </c>
      <c r="BI3" s="22" t="s">
        <v>16</v>
      </c>
      <c r="BJ3" s="41" t="s">
        <v>17</v>
      </c>
      <c r="BK3" s="8" t="s">
        <v>12</v>
      </c>
      <c r="BL3" s="8" t="s">
        <v>13</v>
      </c>
      <c r="BM3" s="18" t="s">
        <v>14</v>
      </c>
      <c r="BN3" s="150" t="s">
        <v>15</v>
      </c>
      <c r="BO3" s="9" t="s">
        <v>16</v>
      </c>
    </row>
    <row r="4" spans="1:67" ht="15.75">
      <c r="A4" s="20"/>
      <c r="B4" s="10">
        <v>2023</v>
      </c>
      <c r="C4" s="10">
        <v>2019</v>
      </c>
      <c r="D4" s="19">
        <v>2023</v>
      </c>
      <c r="E4" s="151"/>
      <c r="F4" s="11" t="s">
        <v>18</v>
      </c>
      <c r="G4" s="23">
        <v>2023</v>
      </c>
      <c r="H4" s="23">
        <v>2019</v>
      </c>
      <c r="I4" s="45">
        <v>2023</v>
      </c>
      <c r="J4" s="155">
        <v>2023</v>
      </c>
      <c r="K4" s="24" t="s">
        <v>18</v>
      </c>
      <c r="L4" s="10">
        <v>2023</v>
      </c>
      <c r="M4" s="10">
        <v>2019</v>
      </c>
      <c r="N4" s="19">
        <v>2023</v>
      </c>
      <c r="O4" s="151"/>
      <c r="P4" s="11" t="s">
        <v>18</v>
      </c>
      <c r="Q4" s="23">
        <v>2023</v>
      </c>
      <c r="R4" s="23">
        <v>2019</v>
      </c>
      <c r="S4" s="45">
        <v>2023</v>
      </c>
      <c r="T4" s="155">
        <v>2023</v>
      </c>
      <c r="U4" s="24" t="s">
        <v>18</v>
      </c>
      <c r="V4" s="10">
        <v>2023</v>
      </c>
      <c r="W4" s="10">
        <v>2019</v>
      </c>
      <c r="X4" s="19">
        <v>2023</v>
      </c>
      <c r="Y4" s="151"/>
      <c r="Z4" s="11" t="s">
        <v>18</v>
      </c>
      <c r="AA4" s="23">
        <v>2023</v>
      </c>
      <c r="AB4" s="23">
        <v>2019</v>
      </c>
      <c r="AC4" s="45">
        <v>2023</v>
      </c>
      <c r="AD4" s="155">
        <v>2023</v>
      </c>
      <c r="AE4" s="24" t="s">
        <v>18</v>
      </c>
      <c r="AF4" s="10">
        <v>2023</v>
      </c>
      <c r="AG4" s="10">
        <v>2019</v>
      </c>
      <c r="AH4" s="19">
        <v>2023</v>
      </c>
      <c r="AI4" s="151"/>
      <c r="AJ4" s="11" t="s">
        <v>18</v>
      </c>
      <c r="AK4" s="23">
        <v>2023</v>
      </c>
      <c r="AL4" s="23">
        <v>2019</v>
      </c>
      <c r="AM4" s="45">
        <v>2023</v>
      </c>
      <c r="AN4" s="155">
        <v>2023</v>
      </c>
      <c r="AO4" s="24" t="s">
        <v>18</v>
      </c>
      <c r="AP4" s="10">
        <v>2023</v>
      </c>
      <c r="AQ4" s="10">
        <v>2019</v>
      </c>
      <c r="AR4" s="19">
        <v>2023</v>
      </c>
      <c r="AS4" s="151"/>
      <c r="AT4" s="11" t="s">
        <v>18</v>
      </c>
      <c r="AU4" s="23">
        <v>2023</v>
      </c>
      <c r="AV4" s="23">
        <v>2019</v>
      </c>
      <c r="AW4" s="45">
        <v>2023</v>
      </c>
      <c r="AX4" s="155">
        <v>2023</v>
      </c>
      <c r="AY4" s="24" t="s">
        <v>18</v>
      </c>
      <c r="AZ4" s="10">
        <v>2023</v>
      </c>
      <c r="BA4" s="10">
        <v>2019</v>
      </c>
      <c r="BB4" s="19">
        <v>2023</v>
      </c>
      <c r="BC4" s="151"/>
      <c r="BD4" s="11" t="s">
        <v>18</v>
      </c>
      <c r="BE4" s="23">
        <v>2023</v>
      </c>
      <c r="BF4" s="23">
        <v>2019</v>
      </c>
      <c r="BG4" s="45">
        <v>2023</v>
      </c>
      <c r="BH4" s="155">
        <v>2023</v>
      </c>
      <c r="BI4" s="24" t="s">
        <v>18</v>
      </c>
      <c r="BJ4" s="43" t="s">
        <v>14</v>
      </c>
      <c r="BK4" s="10">
        <v>2024</v>
      </c>
      <c r="BL4" s="10">
        <v>2019</v>
      </c>
      <c r="BM4" s="19">
        <v>2024</v>
      </c>
      <c r="BN4" s="151"/>
      <c r="BO4" s="11" t="s">
        <v>18</v>
      </c>
    </row>
    <row r="5" spans="1:67">
      <c r="A5" s="2" t="s">
        <v>19</v>
      </c>
      <c r="B5" s="12">
        <f>'[1]Proy 2023 vs 2022'!W6</f>
        <v>235984.01050000003</v>
      </c>
      <c r="C5" s="12">
        <v>258086</v>
      </c>
      <c r="D5" s="12">
        <f t="shared" ref="D5:D13" si="0">IF(C5&gt;B5,C5,B5)</f>
        <v>258086</v>
      </c>
      <c r="E5" s="37">
        <f>B5-C5</f>
        <v>-22101.989499999967</v>
      </c>
      <c r="F5" s="13">
        <f>IFERROR(B5/C5,0)</f>
        <v>0.91436192005765538</v>
      </c>
      <c r="G5" s="12">
        <f>'[1]Proy 2023 vs 2022'!AU6</f>
        <v>231409.3</v>
      </c>
      <c r="H5" s="12">
        <v>274424.90000000002</v>
      </c>
      <c r="I5" s="12">
        <f t="shared" ref="I5:I30" si="1">IF(H5&gt;G5,H5,G5)</f>
        <v>274424.90000000002</v>
      </c>
      <c r="J5" s="39">
        <f t="shared" ref="J5:J30" si="2">G5-H5</f>
        <v>-43015.600000000035</v>
      </c>
      <c r="K5" s="25">
        <f>IFERROR(G5/H5,0)</f>
        <v>0.84325183319735186</v>
      </c>
      <c r="L5" s="30">
        <f>'[1]Proy 2023 vs 2022'!BX6</f>
        <v>311000.92560000002</v>
      </c>
      <c r="M5" s="30">
        <v>349530.89</v>
      </c>
      <c r="N5" s="30">
        <f t="shared" ref="N5:N30" si="3">IF(M5&gt;L5,M5,L5)</f>
        <v>349530.89</v>
      </c>
      <c r="O5" s="37">
        <f>L5-M5</f>
        <v>-38529.964399999997</v>
      </c>
      <c r="P5" s="13">
        <f>IFERROR(L5/M5,0)</f>
        <v>0.88976664008151041</v>
      </c>
      <c r="Q5" s="30">
        <f>'[1]Proy 2023 vs 2022'!CW6</f>
        <v>358551.0036</v>
      </c>
      <c r="R5" s="30">
        <v>348685.88</v>
      </c>
      <c r="S5" s="30">
        <f t="shared" ref="S5:S30" si="4">IF(R5&gt;Q5,R5,Q5)</f>
        <v>358551.0036</v>
      </c>
      <c r="T5" s="39">
        <f>Q5-R5</f>
        <v>9865.1235999999917</v>
      </c>
      <c r="U5" s="25">
        <f>IFERROR(Q5/R5,0)</f>
        <v>1.0282922944857991</v>
      </c>
      <c r="V5" s="30">
        <f>'[1]Proy 2023 vs 2022'!DU6</f>
        <v>365351.26679999998</v>
      </c>
      <c r="W5" s="30">
        <v>338300.31</v>
      </c>
      <c r="X5" s="30">
        <f t="shared" ref="X5:X13" si="5">IF(W5&gt;V5,W5,V5)</f>
        <v>365351.26679999998</v>
      </c>
      <c r="Y5" s="37">
        <f>V5-W5</f>
        <v>27050.956799999985</v>
      </c>
      <c r="Z5" s="13">
        <f>IFERROR(V5/W5,0)</f>
        <v>1.0799613715990979</v>
      </c>
      <c r="AA5" s="30">
        <f>'[1]Proy 2023 vs 2022'!EY6</f>
        <v>420342.59880000004</v>
      </c>
      <c r="AB5" s="30">
        <v>409142.35</v>
      </c>
      <c r="AC5" s="30">
        <f t="shared" ref="AC5:AC13" si="6">IF(AB5&gt;AA5,AB5,AA5)</f>
        <v>420342.59880000004</v>
      </c>
      <c r="AD5" s="39">
        <f t="shared" ref="AD5:AD30" si="7">AA5-AB5</f>
        <v>11200.248800000059</v>
      </c>
      <c r="AE5" s="25">
        <f>IFERROR(AA5/AB5,0)</f>
        <v>1.0273749437084674</v>
      </c>
      <c r="AF5" s="30">
        <f>'[1]Proy 2023 vs 2022'!FW6</f>
        <v>316081.11600000004</v>
      </c>
      <c r="AG5" s="12">
        <v>303357.09000000003</v>
      </c>
      <c r="AH5" s="12">
        <f t="shared" ref="AH5:AH13" si="8">IF(AG5&gt;AF5,AG5,AF5)</f>
        <v>316081.11600000004</v>
      </c>
      <c r="AI5" s="37">
        <f>AF5-AG5</f>
        <v>12724.026000000013</v>
      </c>
      <c r="AJ5" s="13">
        <f>IFERROR(AF5/AG5,0)</f>
        <v>1.0419440534585824</v>
      </c>
      <c r="AK5" s="30">
        <f>'[1]Proy 2023 vs 2022'!GU6</f>
        <v>247707.35280000002</v>
      </c>
      <c r="AL5" s="30">
        <v>299150.73</v>
      </c>
      <c r="AM5" s="30">
        <f t="shared" ref="AM5:AM13" si="9">IF(AL5&gt;AK5,AL5,AK5)</f>
        <v>299150.73</v>
      </c>
      <c r="AN5" s="39">
        <f t="shared" ref="AN5:AN30" si="10">AK5-AL5</f>
        <v>-51443.377199999959</v>
      </c>
      <c r="AO5" s="25">
        <f>IFERROR(AK5/AL5,0)</f>
        <v>0.8280352610204228</v>
      </c>
      <c r="AP5" s="30">
        <f>'[1]Proy 2023 vs 2022'!HX6</f>
        <v>347388.55560000002</v>
      </c>
      <c r="AQ5" s="30">
        <v>349397.15</v>
      </c>
      <c r="AR5" s="30">
        <f t="shared" ref="AR5:AR13" si="11">IF(AQ5&gt;AP5,AQ5,AP5)</f>
        <v>349397.15</v>
      </c>
      <c r="AS5" s="37">
        <f>AP5-AQ5</f>
        <v>-2008.5944000000018</v>
      </c>
      <c r="AT5" s="13">
        <f>IFERROR(AP5/AQ5,0)</f>
        <v>0.99425125705804984</v>
      </c>
      <c r="AU5" s="30">
        <f>'[1]Proy 2023 vs 2022'!IV6</f>
        <v>302274.87120000005</v>
      </c>
      <c r="AV5" s="30">
        <v>352245.46</v>
      </c>
      <c r="AW5" s="30">
        <f t="shared" ref="AW5:AW13" si="12">IF(AV5&gt;AU5,AV5,AU5)</f>
        <v>352245.46</v>
      </c>
      <c r="AX5" s="39">
        <f t="shared" ref="AX5:AX30" si="13">AU5-AV5</f>
        <v>-49970.588799999969</v>
      </c>
      <c r="AY5" s="25">
        <f>IFERROR(AU5/AV5,0)</f>
        <v>0.85813702524370372</v>
      </c>
      <c r="AZ5" s="30">
        <f>'[1]Proy 2023 vs 2022'!JT6</f>
        <v>356972.49719999998</v>
      </c>
      <c r="BA5" s="30">
        <v>362169.22</v>
      </c>
      <c r="BB5" s="30">
        <f t="shared" ref="BB5:BB13" si="14">IF(BA5&gt;AZ5,BA5,AZ5)</f>
        <v>362169.22</v>
      </c>
      <c r="BC5" s="37">
        <f>AZ5-BA5</f>
        <v>-5196.7227999999886</v>
      </c>
      <c r="BD5" s="13">
        <f>IFERROR(AZ5/BA5,0)</f>
        <v>0.9856511196616875</v>
      </c>
      <c r="BE5" s="30">
        <f>'[1]Proy 2023 vs 2022'!KW6</f>
        <v>961409.26960000012</v>
      </c>
      <c r="BF5" s="30">
        <v>886629.4</v>
      </c>
      <c r="BG5" s="30">
        <f t="shared" ref="BG5:BG13" si="15">IF(BF5&gt;BE5,BF5,BE5)</f>
        <v>961409.26960000012</v>
      </c>
      <c r="BH5" s="39">
        <f t="shared" ref="BH5:BH30" si="16">BE5-BF5</f>
        <v>74779.869600000093</v>
      </c>
      <c r="BI5" s="25">
        <f>IFERROR(BE5/BF5,0)</f>
        <v>1.0843417436868212</v>
      </c>
      <c r="BJ5" s="7">
        <f>D5+I5+N5+S5+X5+AC5+AH5+AM5+AR5+AW5+BB5+BG5</f>
        <v>4666739.6047999999</v>
      </c>
      <c r="BK5" s="12">
        <f>'[1]Tabla de Proyecciones'!OK34</f>
        <v>335235.77383999119</v>
      </c>
      <c r="BL5" s="12">
        <v>258086</v>
      </c>
      <c r="BM5" s="12">
        <f t="shared" ref="BM5:BM13" si="17">IF(BL5&gt;BK5,BL5,BK5)</f>
        <v>335235.77383999119</v>
      </c>
      <c r="BN5" s="37">
        <f>BK5-BL5</f>
        <v>77149.77383999119</v>
      </c>
      <c r="BO5" s="13">
        <f>IFERROR(BK5/BL5,0)</f>
        <v>1.2989304876668677</v>
      </c>
    </row>
    <row r="6" spans="1:67">
      <c r="A6" s="3" t="s">
        <v>20</v>
      </c>
      <c r="B6" s="14">
        <f>'[1]Proy 2023 vs 2022'!W7</f>
        <v>231673.93200000003</v>
      </c>
      <c r="C6" s="14">
        <v>269771</v>
      </c>
      <c r="D6" s="12">
        <f t="shared" si="0"/>
        <v>269771</v>
      </c>
      <c r="E6" s="37">
        <f t="shared" ref="E6:E30" si="18">B6-C6</f>
        <v>-38097.06799999997</v>
      </c>
      <c r="F6" s="13">
        <f t="shared" ref="F6:F29" si="19">IFERROR(B6/C6,0)</f>
        <v>0.8587799726434644</v>
      </c>
      <c r="G6" s="14">
        <f>'[1]Proy 2023 vs 2022'!AU7</f>
        <v>277334.40850000002</v>
      </c>
      <c r="H6" s="14">
        <v>310559.56</v>
      </c>
      <c r="I6" s="12">
        <f t="shared" si="1"/>
        <v>310559.56</v>
      </c>
      <c r="J6" s="39">
        <f t="shared" si="2"/>
        <v>-33225.151499999978</v>
      </c>
      <c r="K6" s="26">
        <f t="shared" ref="K6:K30" si="20">IFERROR(G6/H6,0)</f>
        <v>0.89301520294529013</v>
      </c>
      <c r="L6" s="31">
        <f>'[1]Proy 2023 vs 2022'!BX7</f>
        <v>316468.80359999998</v>
      </c>
      <c r="M6" s="30">
        <v>425688.12</v>
      </c>
      <c r="N6" s="30">
        <f t="shared" si="3"/>
        <v>425688.12</v>
      </c>
      <c r="O6" s="37">
        <f t="shared" ref="O6:O30" si="21">L6-M6</f>
        <v>-109219.31640000001</v>
      </c>
      <c r="P6" s="13">
        <f t="shared" ref="P6:P30" si="22">IFERROR(L6/M6,0)</f>
        <v>0.74342878913322741</v>
      </c>
      <c r="Q6" s="31">
        <f>'[1]Proy 2023 vs 2022'!CW7</f>
        <v>330213.06719999999</v>
      </c>
      <c r="R6" s="30">
        <v>426124.23</v>
      </c>
      <c r="S6" s="30">
        <f t="shared" si="4"/>
        <v>426124.23</v>
      </c>
      <c r="T6" s="39">
        <f>Q6-R6</f>
        <v>-95911.162799999991</v>
      </c>
      <c r="U6" s="26">
        <f>IFERROR(Q6/R6,0)</f>
        <v>0.77492206251683926</v>
      </c>
      <c r="V6" s="31">
        <f>'[1]Proy 2023 vs 2022'!DU7</f>
        <v>349928.29440000001</v>
      </c>
      <c r="W6" s="30">
        <v>459841.37</v>
      </c>
      <c r="X6" s="30">
        <f t="shared" si="5"/>
        <v>459841.37</v>
      </c>
      <c r="Y6" s="37">
        <f t="shared" ref="Y6:Y30" si="23">V6-W6</f>
        <v>-109913.07559999998</v>
      </c>
      <c r="Z6" s="13">
        <f t="shared" ref="Z6:Z30" si="24">IFERROR(V6/W6,0)</f>
        <v>0.76097610443357899</v>
      </c>
      <c r="AA6" s="31">
        <f>'[1]Proy 2023 vs 2022'!EY7</f>
        <v>455379.81840000005</v>
      </c>
      <c r="AB6" s="30">
        <v>572288.63</v>
      </c>
      <c r="AC6" s="30">
        <f t="shared" si="6"/>
        <v>572288.63</v>
      </c>
      <c r="AD6" s="39">
        <f t="shared" si="7"/>
        <v>-116908.81159999996</v>
      </c>
      <c r="AE6" s="26">
        <f t="shared" ref="AE6:AE30" si="25">IFERROR(AA6/AB6,0)</f>
        <v>0.79571704648404429</v>
      </c>
      <c r="AF6" s="31">
        <f>'[1]Proy 2023 vs 2022'!FW7</f>
        <v>370409.44680000003</v>
      </c>
      <c r="AG6" s="12">
        <v>411638.88</v>
      </c>
      <c r="AH6" s="12">
        <f t="shared" si="8"/>
        <v>411638.88</v>
      </c>
      <c r="AI6" s="37">
        <f t="shared" ref="AI6:AI30" si="26">AF6-AG6</f>
        <v>-41229.43319999997</v>
      </c>
      <c r="AJ6" s="13">
        <f t="shared" ref="AJ6:AJ30" si="27">IFERROR(AF6/AG6,0)</f>
        <v>0.89984077014299535</v>
      </c>
      <c r="AK6" s="31">
        <f>'[1]Proy 2023 vs 2022'!GU7</f>
        <v>316775.25360000005</v>
      </c>
      <c r="AL6" s="30">
        <v>360501.69</v>
      </c>
      <c r="AM6" s="30">
        <f t="shared" si="9"/>
        <v>360501.69</v>
      </c>
      <c r="AN6" s="39">
        <f t="shared" si="10"/>
        <v>-43726.436399999948</v>
      </c>
      <c r="AO6" s="26">
        <f t="shared" ref="AO6:AO30" si="28">IFERROR(AK6/AL6,0)</f>
        <v>0.87870670897548375</v>
      </c>
      <c r="AP6" s="31">
        <f>'[1]Proy 2023 vs 2022'!HX7</f>
        <v>343142.74080000009</v>
      </c>
      <c r="AQ6" s="30">
        <v>420363.68</v>
      </c>
      <c r="AR6" s="30">
        <f t="shared" si="11"/>
        <v>420363.68</v>
      </c>
      <c r="AS6" s="37">
        <f t="shared" ref="AS6:AS30" si="29">AP6-AQ6</f>
        <v>-77220.939199999906</v>
      </c>
      <c r="AT6" s="13">
        <f t="shared" ref="AT6:AT30" si="30">IFERROR(AP6/AQ6,0)</f>
        <v>0.81629968792736829</v>
      </c>
      <c r="AU6" s="31">
        <f>'[1]Proy 2023 vs 2022'!IV7</f>
        <v>289027.22400000005</v>
      </c>
      <c r="AV6" s="30">
        <v>362668.99</v>
      </c>
      <c r="AW6" s="30">
        <f t="shared" si="12"/>
        <v>362668.99</v>
      </c>
      <c r="AX6" s="39">
        <f t="shared" si="13"/>
        <v>-73641.765999999945</v>
      </c>
      <c r="AY6" s="26">
        <f t="shared" ref="AY6:AY30" si="31">IFERROR(AU6/AV6,0)</f>
        <v>0.79694496074781596</v>
      </c>
      <c r="AZ6" s="31">
        <f>'[1]Proy 2023 vs 2022'!JT7</f>
        <v>376563.30839999998</v>
      </c>
      <c r="BA6" s="30">
        <v>452604.42</v>
      </c>
      <c r="BB6" s="30">
        <f t="shared" si="14"/>
        <v>452604.42</v>
      </c>
      <c r="BC6" s="37">
        <f t="shared" ref="BC6:BC30" si="32">AZ6-BA6</f>
        <v>-76041.111600000004</v>
      </c>
      <c r="BD6" s="13">
        <f t="shared" ref="BD6:BD30" si="33">IFERROR(AZ6/BA6,0)</f>
        <v>0.83199211443847587</v>
      </c>
      <c r="BE6" s="31">
        <f>'[1]Proy 2023 vs 2022'!KW7</f>
        <v>947005.37360000005</v>
      </c>
      <c r="BF6" s="30">
        <v>974402.61</v>
      </c>
      <c r="BG6" s="30">
        <f t="shared" si="15"/>
        <v>974402.61</v>
      </c>
      <c r="BH6" s="39">
        <f t="shared" si="16"/>
        <v>-27397.236399999936</v>
      </c>
      <c r="BI6" s="26">
        <f t="shared" ref="BI6:BI30" si="34">IFERROR(BE6/BF6,0)</f>
        <v>0.9718830428830646</v>
      </c>
      <c r="BJ6" s="7">
        <f>D6+I6+N6+S6+X6+AC6+AH6+AM6+AR6+AW6+BB6+BG6</f>
        <v>5446453.1800000006</v>
      </c>
      <c r="BK6" s="14">
        <f>'[1]Tabla de Proyecciones'!OK35</f>
        <v>344348.78663147998</v>
      </c>
      <c r="BL6" s="14">
        <v>269771</v>
      </c>
      <c r="BM6" s="12">
        <f t="shared" si="17"/>
        <v>344348.78663147998</v>
      </c>
      <c r="BN6" s="37">
        <f t="shared" ref="BN6:BN30" si="35">BK6-BL6</f>
        <v>74577.786631479976</v>
      </c>
      <c r="BO6" s="13">
        <f t="shared" ref="BO6:BO29" si="36">IFERROR(BK6/BL6,0)</f>
        <v>1.2764484938391449</v>
      </c>
    </row>
    <row r="7" spans="1:67">
      <c r="A7" s="3" t="s">
        <v>21</v>
      </c>
      <c r="B7" s="14">
        <f>'[1]Proy 2023 vs 2022'!W8</f>
        <v>257891.17940000002</v>
      </c>
      <c r="C7" s="14">
        <v>201433</v>
      </c>
      <c r="D7" s="12">
        <f t="shared" si="0"/>
        <v>257891.17940000002</v>
      </c>
      <c r="E7" s="37">
        <f t="shared" si="18"/>
        <v>56458.179400000023</v>
      </c>
      <c r="F7" s="13">
        <f t="shared" si="19"/>
        <v>1.2802826716575737</v>
      </c>
      <c r="G7" s="14">
        <f>'[1]Proy 2023 vs 2022'!AU8</f>
        <v>324858.44500000001</v>
      </c>
      <c r="H7" s="14">
        <v>249998.59</v>
      </c>
      <c r="I7" s="12">
        <f t="shared" si="1"/>
        <v>324858.44500000001</v>
      </c>
      <c r="J7" s="39">
        <f t="shared" si="2"/>
        <v>74859.85500000001</v>
      </c>
      <c r="K7" s="26">
        <f t="shared" si="20"/>
        <v>1.2994411088478539</v>
      </c>
      <c r="L7" s="31">
        <f>'[1]Proy 2023 vs 2022'!BX8</f>
        <v>343910.22119999997</v>
      </c>
      <c r="M7" s="30">
        <v>346237.78</v>
      </c>
      <c r="N7" s="30">
        <f t="shared" si="3"/>
        <v>346237.78</v>
      </c>
      <c r="O7" s="37">
        <f t="shared" si="21"/>
        <v>-2327.5588000000571</v>
      </c>
      <c r="P7" s="13">
        <f t="shared" si="22"/>
        <v>0.99327757126908545</v>
      </c>
      <c r="Q7" s="31">
        <f>'[1]Proy 2023 vs 2022'!CW8</f>
        <v>378600.01559999998</v>
      </c>
      <c r="R7" s="30">
        <v>360555.57</v>
      </c>
      <c r="S7" s="30">
        <f t="shared" si="4"/>
        <v>378600.01559999998</v>
      </c>
      <c r="T7" s="39">
        <f>Q7-R7</f>
        <v>18044.445599999977</v>
      </c>
      <c r="U7" s="26">
        <f>IFERROR(Q7/R7,0)</f>
        <v>1.0500462261614762</v>
      </c>
      <c r="V7" s="31">
        <f>'[1]Proy 2023 vs 2022'!DU8</f>
        <v>385226.62560000009</v>
      </c>
      <c r="W7" s="30">
        <v>356691.32</v>
      </c>
      <c r="X7" s="30">
        <f t="shared" si="5"/>
        <v>385226.62560000009</v>
      </c>
      <c r="Y7" s="37">
        <f t="shared" si="23"/>
        <v>28535.30560000008</v>
      </c>
      <c r="Z7" s="13">
        <f t="shared" si="24"/>
        <v>1.0800000000000003</v>
      </c>
      <c r="AA7" s="31">
        <f>'[1]Proy 2023 vs 2022'!EY8</f>
        <v>401951.03039999999</v>
      </c>
      <c r="AB7" s="30">
        <v>416755.97</v>
      </c>
      <c r="AC7" s="30">
        <f t="shared" si="6"/>
        <v>416755.97</v>
      </c>
      <c r="AD7" s="39">
        <f t="shared" si="7"/>
        <v>-14804.939599999983</v>
      </c>
      <c r="AE7" s="26">
        <f t="shared" si="25"/>
        <v>0.96447575879956804</v>
      </c>
      <c r="AF7" s="31">
        <f>'[1]Proy 2023 vs 2022'!FW8</f>
        <v>316884.97080000001</v>
      </c>
      <c r="AG7" s="12">
        <v>312329.73</v>
      </c>
      <c r="AH7" s="12">
        <f t="shared" si="8"/>
        <v>316884.97080000001</v>
      </c>
      <c r="AI7" s="37">
        <f t="shared" si="26"/>
        <v>4555.2408000000287</v>
      </c>
      <c r="AJ7" s="13">
        <f t="shared" si="27"/>
        <v>1.0145847172473783</v>
      </c>
      <c r="AK7" s="31">
        <f>'[1]Proy 2023 vs 2022'!GU8</f>
        <v>274889.38680000004</v>
      </c>
      <c r="AL7" s="30">
        <v>254527.21</v>
      </c>
      <c r="AM7" s="30">
        <f t="shared" si="9"/>
        <v>274889.38680000004</v>
      </c>
      <c r="AN7" s="39">
        <f t="shared" si="10"/>
        <v>20362.176800000045</v>
      </c>
      <c r="AO7" s="26">
        <f t="shared" si="28"/>
        <v>1.08</v>
      </c>
      <c r="AP7" s="31">
        <f>'[1]Proy 2023 vs 2022'!HX8</f>
        <v>352260.87839999999</v>
      </c>
      <c r="AQ7" s="30">
        <v>326167.48</v>
      </c>
      <c r="AR7" s="30">
        <f t="shared" si="11"/>
        <v>352260.87839999999</v>
      </c>
      <c r="AS7" s="37">
        <f t="shared" si="29"/>
        <v>26093.398400000005</v>
      </c>
      <c r="AT7" s="13">
        <f t="shared" si="30"/>
        <v>1.08</v>
      </c>
      <c r="AU7" s="31">
        <f>'[1]Proy 2023 vs 2022'!IV8</f>
        <v>327323.86200000002</v>
      </c>
      <c r="AV7" s="30">
        <v>303077.65000000002</v>
      </c>
      <c r="AW7" s="30">
        <f t="shared" si="12"/>
        <v>327323.86200000002</v>
      </c>
      <c r="AX7" s="39">
        <f t="shared" si="13"/>
        <v>24246.212</v>
      </c>
      <c r="AY7" s="26">
        <f t="shared" si="31"/>
        <v>1.08</v>
      </c>
      <c r="AZ7" s="31">
        <f>'[1]Proy 2023 vs 2022'!JT8</f>
        <v>387528.35400000005</v>
      </c>
      <c r="BA7" s="30">
        <v>357954.15</v>
      </c>
      <c r="BB7" s="30">
        <f t="shared" si="14"/>
        <v>387528.35400000005</v>
      </c>
      <c r="BC7" s="37">
        <f t="shared" si="32"/>
        <v>29574.204000000027</v>
      </c>
      <c r="BD7" s="13">
        <f t="shared" si="33"/>
        <v>1.0826200897517182</v>
      </c>
      <c r="BE7" s="31">
        <f>'[1]Proy 2023 vs 2022'!KW8</f>
        <v>937888.87919999997</v>
      </c>
      <c r="BF7" s="30">
        <v>702889.79</v>
      </c>
      <c r="BG7" s="30">
        <f t="shared" si="15"/>
        <v>937888.87919999997</v>
      </c>
      <c r="BH7" s="39">
        <f t="shared" si="16"/>
        <v>234999.08919999993</v>
      </c>
      <c r="BI7" s="26">
        <f t="shared" si="34"/>
        <v>1.3343327681570107</v>
      </c>
      <c r="BJ7" s="7">
        <f>D7+I7+N7+S7+X7+AC7+AH7+AM7+AR7+AW7+BB7+BG7</f>
        <v>4706346.3468000013</v>
      </c>
      <c r="BK7" s="14">
        <f>'[1]Tabla de Proyecciones'!OK36</f>
        <v>371774.40483329864</v>
      </c>
      <c r="BL7" s="14">
        <f>'[1]Proy 2023 vs 2022'!Y8</f>
        <v>270734.95999999996</v>
      </c>
      <c r="BM7" s="12">
        <f t="shared" si="17"/>
        <v>371774.40483329864</v>
      </c>
      <c r="BN7" s="37">
        <f t="shared" si="35"/>
        <v>101039.44483329868</v>
      </c>
      <c r="BO7" s="13">
        <f t="shared" si="36"/>
        <v>1.3732042763642298</v>
      </c>
    </row>
    <row r="8" spans="1:67">
      <c r="A8" s="3" t="s">
        <v>22</v>
      </c>
      <c r="B8" s="14">
        <f>'[1]Proy 2023 vs 2022'!W9</f>
        <v>176114.16139999998</v>
      </c>
      <c r="C8" s="14">
        <v>218766</v>
      </c>
      <c r="D8" s="12">
        <f t="shared" si="0"/>
        <v>218766</v>
      </c>
      <c r="E8" s="37">
        <f t="shared" si="18"/>
        <v>-42651.838600000017</v>
      </c>
      <c r="F8" s="13">
        <f t="shared" si="19"/>
        <v>0.80503442673907277</v>
      </c>
      <c r="G8" s="14">
        <f>'[1]Proy 2023 vs 2022'!AU9</f>
        <v>152882.74</v>
      </c>
      <c r="H8" s="14">
        <v>226376.44</v>
      </c>
      <c r="I8" s="12">
        <f t="shared" si="1"/>
        <v>226376.44</v>
      </c>
      <c r="J8" s="39">
        <f t="shared" si="2"/>
        <v>-73493.700000000012</v>
      </c>
      <c r="K8" s="26">
        <f t="shared" si="20"/>
        <v>0.67534739922582043</v>
      </c>
      <c r="L8" s="31">
        <f>'[1]Proy 2023 vs 2022'!BX9</f>
        <v>228799.1232</v>
      </c>
      <c r="M8" s="30">
        <v>302776.86</v>
      </c>
      <c r="N8" s="30">
        <f t="shared" si="3"/>
        <v>302776.86</v>
      </c>
      <c r="O8" s="37">
        <f t="shared" si="21"/>
        <v>-73977.736799999984</v>
      </c>
      <c r="P8" s="13">
        <f t="shared" si="22"/>
        <v>0.75566911949612003</v>
      </c>
      <c r="Q8" s="31">
        <f>'[1]Proy 2023 vs 2022'!CW9</f>
        <v>234710.51400000002</v>
      </c>
      <c r="R8" s="30">
        <v>293472.28000000003</v>
      </c>
      <c r="S8" s="30">
        <f t="shared" si="4"/>
        <v>293472.28000000003</v>
      </c>
      <c r="T8" s="39">
        <f>Q8-R8</f>
        <v>-58761.766000000003</v>
      </c>
      <c r="U8" s="26">
        <f>IFERROR(Q8/R8,0)</f>
        <v>0.79977064273327625</v>
      </c>
      <c r="V8" s="31">
        <f>'[1]Proy 2023 vs 2022'!DU9</f>
        <v>218499.69240000003</v>
      </c>
      <c r="W8" s="30">
        <v>298529.27</v>
      </c>
      <c r="X8" s="30">
        <f t="shared" si="5"/>
        <v>298529.27</v>
      </c>
      <c r="Y8" s="37">
        <f t="shared" si="23"/>
        <v>-80029.57759999999</v>
      </c>
      <c r="Z8" s="13">
        <f t="shared" si="24"/>
        <v>0.73192049945387272</v>
      </c>
      <c r="AA8" s="31">
        <f>'[1]Proy 2023 vs 2022'!EY9</f>
        <v>273333.77640000003</v>
      </c>
      <c r="AB8" s="30">
        <v>362496.01</v>
      </c>
      <c r="AC8" s="30">
        <f t="shared" si="6"/>
        <v>362496.01</v>
      </c>
      <c r="AD8" s="39">
        <f t="shared" si="7"/>
        <v>-89162.233599999978</v>
      </c>
      <c r="AE8" s="26">
        <f t="shared" si="25"/>
        <v>0.75403251031645846</v>
      </c>
      <c r="AF8" s="31">
        <f>'[1]Proy 2023 vs 2022'!FW9</f>
        <v>274441.8996</v>
      </c>
      <c r="AG8" s="12">
        <v>304581.89</v>
      </c>
      <c r="AH8" s="12">
        <f t="shared" si="8"/>
        <v>304581.89</v>
      </c>
      <c r="AI8" s="37">
        <f t="shared" si="26"/>
        <v>-30139.99040000001</v>
      </c>
      <c r="AJ8" s="13">
        <f t="shared" si="27"/>
        <v>0.90104470623647381</v>
      </c>
      <c r="AK8" s="31">
        <f>'[1]Proy 2023 vs 2022'!GU9</f>
        <v>199004.68799999997</v>
      </c>
      <c r="AL8" s="30">
        <v>249884.26</v>
      </c>
      <c r="AM8" s="30">
        <f t="shared" si="9"/>
        <v>249884.26</v>
      </c>
      <c r="AN8" s="39">
        <f t="shared" si="10"/>
        <v>-50879.572000000044</v>
      </c>
      <c r="AO8" s="26">
        <f t="shared" si="28"/>
        <v>0.79638744753270962</v>
      </c>
      <c r="AP8" s="31">
        <f>'[1]Proy 2023 vs 2022'!HX9</f>
        <v>231328.91520000002</v>
      </c>
      <c r="AQ8" s="30">
        <v>263743.90000000002</v>
      </c>
      <c r="AR8" s="30">
        <f t="shared" si="11"/>
        <v>263743.90000000002</v>
      </c>
      <c r="AS8" s="37">
        <f t="shared" si="29"/>
        <v>-32414.984800000006</v>
      </c>
      <c r="AT8" s="13">
        <f t="shared" si="30"/>
        <v>0.87709674119477266</v>
      </c>
      <c r="AU8" s="31">
        <f>'[1]Proy 2023 vs 2022'!IV9</f>
        <v>236770.75440000001</v>
      </c>
      <c r="AV8" s="30">
        <v>254076.43</v>
      </c>
      <c r="AW8" s="30">
        <f t="shared" si="12"/>
        <v>254076.43</v>
      </c>
      <c r="AX8" s="39">
        <f t="shared" si="13"/>
        <v>-17305.675599999988</v>
      </c>
      <c r="AY8" s="26">
        <f t="shared" si="31"/>
        <v>0.93188791419967609</v>
      </c>
      <c r="AZ8" s="31">
        <f>'[1]Proy 2023 vs 2022'!JT9</f>
        <v>281159.46720000001</v>
      </c>
      <c r="BA8" s="30">
        <v>282974.51</v>
      </c>
      <c r="BB8" s="30">
        <f t="shared" si="14"/>
        <v>282974.51</v>
      </c>
      <c r="BC8" s="37">
        <f t="shared" si="32"/>
        <v>-1815.0427999999956</v>
      </c>
      <c r="BD8" s="13">
        <f t="shared" si="33"/>
        <v>0.99358584347402878</v>
      </c>
      <c r="BE8" s="31">
        <f>'[1]Proy 2023 vs 2022'!KW9</f>
        <v>782842.3824</v>
      </c>
      <c r="BF8" s="30">
        <v>681792.02</v>
      </c>
      <c r="BG8" s="30">
        <f t="shared" si="15"/>
        <v>782842.3824</v>
      </c>
      <c r="BH8" s="39">
        <f t="shared" si="16"/>
        <v>101050.36239999998</v>
      </c>
      <c r="BI8" s="26">
        <f t="shared" si="34"/>
        <v>1.1482128852138809</v>
      </c>
      <c r="BJ8" s="7">
        <f>D8+I8+N8+S8+X8+AC8+AH8+AM8+AR8+AW8+BB8+BG8</f>
        <v>3840520.2323999996</v>
      </c>
      <c r="BK8" s="14">
        <f>'[1]Tabla de Proyecciones'!OK37</f>
        <v>231005.48502445349</v>
      </c>
      <c r="BL8" s="14">
        <v>218766</v>
      </c>
      <c r="BM8" s="12">
        <f t="shared" si="17"/>
        <v>231005.48502445349</v>
      </c>
      <c r="BN8" s="37">
        <f t="shared" si="35"/>
        <v>12239.48502445349</v>
      </c>
      <c r="BO8" s="13">
        <f t="shared" si="36"/>
        <v>1.0559478393555375</v>
      </c>
    </row>
    <row r="9" spans="1:67">
      <c r="A9" s="3" t="s">
        <v>23</v>
      </c>
      <c r="B9" s="14">
        <f>'[1]Proy 2023 vs 2022'!W10</f>
        <v>210412.73239999998</v>
      </c>
      <c r="C9" s="14">
        <v>274301</v>
      </c>
      <c r="D9" s="12">
        <f t="shared" si="0"/>
        <v>274301</v>
      </c>
      <c r="E9" s="37">
        <f t="shared" si="18"/>
        <v>-63888.267600000021</v>
      </c>
      <c r="F9" s="13">
        <f t="shared" si="19"/>
        <v>0.76708700442214928</v>
      </c>
      <c r="G9" s="14">
        <f>'[1]Proy 2023 vs 2022'!AU10</f>
        <v>227415.40700000001</v>
      </c>
      <c r="H9" s="14">
        <v>309526.15999999997</v>
      </c>
      <c r="I9" s="12">
        <f t="shared" si="1"/>
        <v>309526.15999999997</v>
      </c>
      <c r="J9" s="39">
        <f t="shared" si="2"/>
        <v>-82110.752999999968</v>
      </c>
      <c r="K9" s="26">
        <f t="shared" si="20"/>
        <v>0.73472112017930902</v>
      </c>
      <c r="L9" s="31">
        <f>'[1]Proy 2023 vs 2022'!BX10</f>
        <v>285602.53320000006</v>
      </c>
      <c r="M9" s="30">
        <v>396261.22</v>
      </c>
      <c r="N9" s="30">
        <f t="shared" si="3"/>
        <v>396261.22</v>
      </c>
      <c r="O9" s="37">
        <f t="shared" si="21"/>
        <v>-110658.68679999991</v>
      </c>
      <c r="P9" s="13">
        <f t="shared" si="22"/>
        <v>0.72074308255549224</v>
      </c>
      <c r="Q9" s="31">
        <f>'[1]Proy 2023 vs 2022'!CW10</f>
        <v>306952.08120000002</v>
      </c>
      <c r="R9" s="30">
        <v>374597.31</v>
      </c>
      <c r="S9" s="30">
        <f t="shared" si="4"/>
        <v>374597.31</v>
      </c>
      <c r="T9" s="39">
        <f>Q9-R9</f>
        <v>-67645.228799999983</v>
      </c>
      <c r="U9" s="26">
        <f>IFERROR(Q9/R9,0)</f>
        <v>0.81941880789266752</v>
      </c>
      <c r="V9" s="31">
        <f>'[1]Proy 2023 vs 2022'!DU10</f>
        <v>341954.80560000002</v>
      </c>
      <c r="W9" s="30">
        <v>413736.87</v>
      </c>
      <c r="X9" s="30">
        <f t="shared" si="5"/>
        <v>413736.87</v>
      </c>
      <c r="Y9" s="37">
        <f t="shared" si="23"/>
        <v>-71782.064399999974</v>
      </c>
      <c r="Z9" s="13">
        <f t="shared" si="24"/>
        <v>0.82650309990501936</v>
      </c>
      <c r="AA9" s="31">
        <f>'[1]Proy 2023 vs 2022'!EY10</f>
        <v>372671.99280000001</v>
      </c>
      <c r="AB9" s="30">
        <v>467507.67</v>
      </c>
      <c r="AC9" s="30">
        <f t="shared" si="6"/>
        <v>467507.67</v>
      </c>
      <c r="AD9" s="39">
        <f t="shared" si="7"/>
        <v>-94835.677199999976</v>
      </c>
      <c r="AE9" s="26">
        <f t="shared" si="25"/>
        <v>0.79714626457358451</v>
      </c>
      <c r="AF9" s="31">
        <f>'[1]Proy 2023 vs 2022'!FW10</f>
        <v>266585.79600000003</v>
      </c>
      <c r="AG9" s="12">
        <v>333384.12</v>
      </c>
      <c r="AH9" s="12">
        <f t="shared" si="8"/>
        <v>333384.12</v>
      </c>
      <c r="AI9" s="37">
        <f t="shared" si="26"/>
        <v>-66798.323999999964</v>
      </c>
      <c r="AJ9" s="13">
        <f t="shared" si="27"/>
        <v>0.79963555552676002</v>
      </c>
      <c r="AK9" s="31">
        <f>'[1]Proy 2023 vs 2022'!GU10</f>
        <v>272426.45760000002</v>
      </c>
      <c r="AL9" s="30">
        <v>357086.82</v>
      </c>
      <c r="AM9" s="30">
        <f t="shared" si="9"/>
        <v>357086.82</v>
      </c>
      <c r="AN9" s="39">
        <f t="shared" si="10"/>
        <v>-84660.362399999984</v>
      </c>
      <c r="AO9" s="26">
        <f t="shared" si="28"/>
        <v>0.76291378550460087</v>
      </c>
      <c r="AP9" s="31">
        <f>'[1]Proy 2023 vs 2022'!HX10</f>
        <v>354041.72280000005</v>
      </c>
      <c r="AQ9" s="30">
        <v>350075.74</v>
      </c>
      <c r="AR9" s="30">
        <f t="shared" si="11"/>
        <v>354041.72280000005</v>
      </c>
      <c r="AS9" s="37">
        <f t="shared" si="29"/>
        <v>3965.9828000000562</v>
      </c>
      <c r="AT9" s="13">
        <f t="shared" si="30"/>
        <v>1.0113289278485851</v>
      </c>
      <c r="AU9" s="31">
        <f>'[1]Proy 2023 vs 2022'!IV10</f>
        <v>301882.80960000004</v>
      </c>
      <c r="AV9" s="30">
        <v>330878.49</v>
      </c>
      <c r="AW9" s="30">
        <f t="shared" si="12"/>
        <v>330878.49</v>
      </c>
      <c r="AX9" s="39">
        <f t="shared" si="13"/>
        <v>-28995.680399999954</v>
      </c>
      <c r="AY9" s="26">
        <f t="shared" si="31"/>
        <v>0.91236758726745892</v>
      </c>
      <c r="AZ9" s="31">
        <f>'[1]Proy 2023 vs 2022'!JT10</f>
        <v>311762.6496</v>
      </c>
      <c r="BA9" s="30">
        <v>399156.73</v>
      </c>
      <c r="BB9" s="30">
        <f t="shared" si="14"/>
        <v>399156.73</v>
      </c>
      <c r="BC9" s="37">
        <f t="shared" si="32"/>
        <v>-87394.080399999977</v>
      </c>
      <c r="BD9" s="13">
        <f t="shared" si="33"/>
        <v>0.78105322087391593</v>
      </c>
      <c r="BE9" s="31">
        <f>'[1]Proy 2023 vs 2022'!KW10</f>
        <v>735057.94960000005</v>
      </c>
      <c r="BF9" s="30">
        <v>838333.05</v>
      </c>
      <c r="BG9" s="30">
        <f t="shared" si="15"/>
        <v>838333.05</v>
      </c>
      <c r="BH9" s="39">
        <f t="shared" si="16"/>
        <v>-103275.1004</v>
      </c>
      <c r="BI9" s="26">
        <f t="shared" si="34"/>
        <v>0.87680898373265848</v>
      </c>
      <c r="BJ9" s="7">
        <f>D9+I9+N9+S9+X9+AC9+AH9+AM9+AR9+AW9+BB9+BG9</f>
        <v>4848811.1628</v>
      </c>
      <c r="BK9" s="14">
        <f>'[1]Tabla de Proyecciones'!OK38</f>
        <v>304664.50576864689</v>
      </c>
      <c r="BL9" s="14">
        <v>274301</v>
      </c>
      <c r="BM9" s="12">
        <f t="shared" si="17"/>
        <v>304664.50576864689</v>
      </c>
      <c r="BN9" s="37">
        <f t="shared" si="35"/>
        <v>30363.505768646894</v>
      </c>
      <c r="BO9" s="13">
        <f t="shared" si="36"/>
        <v>1.110694112557544</v>
      </c>
    </row>
    <row r="10" spans="1:67" s="59" customFormat="1">
      <c r="A10" s="50" t="s">
        <v>24</v>
      </c>
      <c r="B10" s="51">
        <f>'[1]Proy 2023 vs 2022'!W11</f>
        <v>269193.92350000003</v>
      </c>
      <c r="C10" s="51">
        <v>345480</v>
      </c>
      <c r="D10" s="52">
        <f t="shared" si="0"/>
        <v>345480</v>
      </c>
      <c r="E10" s="53">
        <f t="shared" si="18"/>
        <v>-76286.076499999966</v>
      </c>
      <c r="F10" s="54">
        <f>IFERROR(B10/C10,0)</f>
        <v>0.77918815416232501</v>
      </c>
      <c r="G10" s="51">
        <f>'[1]Proy 2023 vs 2022'!AU11</f>
        <v>304110.10800000001</v>
      </c>
      <c r="H10" s="51">
        <v>378956.69</v>
      </c>
      <c r="I10" s="52">
        <f t="shared" si="1"/>
        <v>378956.69</v>
      </c>
      <c r="J10" s="53">
        <f t="shared" si="2"/>
        <v>-74846.581999999995</v>
      </c>
      <c r="K10" s="55">
        <f t="shared" si="20"/>
        <v>0.80249304478567196</v>
      </c>
      <c r="L10" s="56">
        <f>'[1]Proy 2023 vs 2022'!BX11</f>
        <v>422505.21240000002</v>
      </c>
      <c r="M10" s="57">
        <v>548607.4</v>
      </c>
      <c r="N10" s="57">
        <f t="shared" si="3"/>
        <v>548607.4</v>
      </c>
      <c r="O10" s="53">
        <f t="shared" si="21"/>
        <v>-126102.1876</v>
      </c>
      <c r="P10" s="54">
        <f t="shared" si="22"/>
        <v>0.77014129302667078</v>
      </c>
      <c r="Q10" s="56">
        <f>'[1]Proy 2023 vs 2022'!CW11</f>
        <v>382349.77560000005</v>
      </c>
      <c r="R10" s="57">
        <v>528714.36</v>
      </c>
      <c r="S10" s="57">
        <f t="shared" si="4"/>
        <v>528714.36</v>
      </c>
      <c r="T10" s="53">
        <f>Q10-R10</f>
        <v>-146364.58439999993</v>
      </c>
      <c r="U10" s="55">
        <f>IFERROR(Q10/R10,0)</f>
        <v>0.72316888763906484</v>
      </c>
      <c r="V10" s="56">
        <f>'[1]Proy 2023 vs 2022'!DU11</f>
        <v>409180.59360000008</v>
      </c>
      <c r="W10" s="57">
        <v>539107.57999999996</v>
      </c>
      <c r="X10" s="57">
        <f t="shared" si="5"/>
        <v>539107.57999999996</v>
      </c>
      <c r="Y10" s="53">
        <f t="shared" si="23"/>
        <v>-129926.98639999988</v>
      </c>
      <c r="Z10" s="54">
        <f t="shared" si="24"/>
        <v>0.75899617957514176</v>
      </c>
      <c r="AA10" s="56">
        <f>'[1]Proy 2023 vs 2022'!EY11</f>
        <v>480412.83600000001</v>
      </c>
      <c r="AB10" s="57">
        <v>656604.66</v>
      </c>
      <c r="AC10" s="57">
        <f t="shared" si="6"/>
        <v>656604.66</v>
      </c>
      <c r="AD10" s="53">
        <f t="shared" si="7"/>
        <v>-176191.82400000002</v>
      </c>
      <c r="AE10" s="55">
        <f t="shared" si="25"/>
        <v>0.73166223949735598</v>
      </c>
      <c r="AF10" s="56">
        <f>'[1]Proy 2023 vs 2022'!FW11</f>
        <v>372654.20520000003</v>
      </c>
      <c r="AG10" s="52">
        <v>483779.04</v>
      </c>
      <c r="AH10" s="52">
        <f t="shared" si="8"/>
        <v>483779.04</v>
      </c>
      <c r="AI10" s="53">
        <f t="shared" si="26"/>
        <v>-111124.83479999995</v>
      </c>
      <c r="AJ10" s="54">
        <f t="shared" si="27"/>
        <v>0.77029836844523081</v>
      </c>
      <c r="AK10" s="56">
        <f>'[1]Proy 2023 vs 2022'!GU11</f>
        <v>345148.3872</v>
      </c>
      <c r="AL10" s="57">
        <v>428017.1</v>
      </c>
      <c r="AM10" s="57">
        <f t="shared" si="9"/>
        <v>428017.1</v>
      </c>
      <c r="AN10" s="53">
        <f t="shared" si="10"/>
        <v>-82868.712799999979</v>
      </c>
      <c r="AO10" s="55">
        <f t="shared" si="28"/>
        <v>0.80638924753240004</v>
      </c>
      <c r="AP10" s="56">
        <f>'[1]Proy 2023 vs 2022'!HX11</f>
        <v>424187.30160000001</v>
      </c>
      <c r="AQ10" s="57">
        <v>561313.59</v>
      </c>
      <c r="AR10" s="57">
        <f t="shared" si="11"/>
        <v>561313.59</v>
      </c>
      <c r="AS10" s="53">
        <f t="shared" si="29"/>
        <v>-137126.28839999996</v>
      </c>
      <c r="AT10" s="54">
        <f t="shared" si="30"/>
        <v>0.75570467053897628</v>
      </c>
      <c r="AU10" s="56">
        <f>'[1]Proy 2023 vs 2022'!IV11</f>
        <v>446213.86920000007</v>
      </c>
      <c r="AV10" s="57">
        <v>553314.68999999994</v>
      </c>
      <c r="AW10" s="57">
        <f t="shared" si="12"/>
        <v>553314.68999999994</v>
      </c>
      <c r="AX10" s="53">
        <f t="shared" si="13"/>
        <v>-107100.82079999987</v>
      </c>
      <c r="AY10" s="55">
        <f t="shared" si="31"/>
        <v>0.80643777811140371</v>
      </c>
      <c r="AZ10" s="56">
        <f>'[1]Proy 2023 vs 2022'!JT11</f>
        <v>428467.266</v>
      </c>
      <c r="BA10" s="57">
        <v>581526.73</v>
      </c>
      <c r="BB10" s="57">
        <f t="shared" si="14"/>
        <v>581526.73</v>
      </c>
      <c r="BC10" s="53">
        <f t="shared" si="32"/>
        <v>-153059.46399999998</v>
      </c>
      <c r="BD10" s="54">
        <f t="shared" si="33"/>
        <v>0.7367971993308029</v>
      </c>
      <c r="BE10" s="56">
        <f>'[1]Proy 2023 vs 2022'!KW11</f>
        <v>1344837.5304</v>
      </c>
      <c r="BF10" s="57">
        <v>1541673.83</v>
      </c>
      <c r="BG10" s="57">
        <f t="shared" si="15"/>
        <v>1541673.83</v>
      </c>
      <c r="BH10" s="53">
        <f t="shared" si="16"/>
        <v>-196836.29960000003</v>
      </c>
      <c r="BI10" s="55">
        <f t="shared" si="34"/>
        <v>0.87232299350894471</v>
      </c>
      <c r="BJ10" s="58">
        <f>D10+I10+N10+S10+X10+AC10+AH10+AM10+AR10+AW10+BB10+BG10</f>
        <v>7147095.6699999999</v>
      </c>
      <c r="BK10" s="51">
        <f>'[1]Tabla de Proyecciones'!OK39</f>
        <v>395058.78650880011</v>
      </c>
      <c r="BL10" s="51">
        <v>345480</v>
      </c>
      <c r="BM10" s="52">
        <f t="shared" si="17"/>
        <v>395058.78650880011</v>
      </c>
      <c r="BN10" s="53">
        <f t="shared" si="35"/>
        <v>49578.786508800113</v>
      </c>
      <c r="BO10" s="54">
        <f>IFERROR(BK10/BL10,0)</f>
        <v>1.1435069656964227</v>
      </c>
    </row>
    <row r="11" spans="1:67">
      <c r="A11" s="3" t="s">
        <v>25</v>
      </c>
      <c r="B11" s="14">
        <f>'[1]Proy 2023 vs 2022'!W12</f>
        <v>335168.81720000005</v>
      </c>
      <c r="C11" s="14">
        <v>209126</v>
      </c>
      <c r="D11" s="12">
        <f t="shared" si="0"/>
        <v>335168.81720000005</v>
      </c>
      <c r="E11" s="37">
        <f t="shared" si="18"/>
        <v>126042.81720000005</v>
      </c>
      <c r="F11" s="13">
        <f t="shared" si="19"/>
        <v>1.6027123227145359</v>
      </c>
      <c r="G11" s="14">
        <f>'[1]Proy 2023 vs 2022'!AU12</f>
        <v>420073.91099999996</v>
      </c>
      <c r="H11" s="14">
        <v>308590.98</v>
      </c>
      <c r="I11" s="12">
        <f t="shared" si="1"/>
        <v>420073.91099999996</v>
      </c>
      <c r="J11" s="39">
        <f t="shared" si="2"/>
        <v>111482.93099999998</v>
      </c>
      <c r="K11" s="26">
        <f t="shared" si="20"/>
        <v>1.3612643862759695</v>
      </c>
      <c r="L11" s="31">
        <f>'[1]Proy 2023 vs 2022'!BX12</f>
        <v>428619.94560000004</v>
      </c>
      <c r="M11" s="30">
        <v>396870.32</v>
      </c>
      <c r="N11" s="30">
        <f t="shared" si="3"/>
        <v>428619.94560000004</v>
      </c>
      <c r="O11" s="37">
        <f t="shared" si="21"/>
        <v>31749.625600000028</v>
      </c>
      <c r="P11" s="13">
        <f t="shared" si="22"/>
        <v>1.08</v>
      </c>
      <c r="Q11" s="31">
        <f>'[1]Proy 2023 vs 2022'!CW12</f>
        <v>457560.04680000001</v>
      </c>
      <c r="R11" s="30">
        <v>423666.71</v>
      </c>
      <c r="S11" s="30">
        <f t="shared" si="4"/>
        <v>457560.04680000001</v>
      </c>
      <c r="T11" s="39">
        <f>Q11-R11</f>
        <v>33893.33679999999</v>
      </c>
      <c r="U11" s="26">
        <f>IFERROR(Q11/R11,0)</f>
        <v>1.08</v>
      </c>
      <c r="V11" s="31">
        <f>'[1]Proy 2023 vs 2022'!DU12</f>
        <v>500803.97039999999</v>
      </c>
      <c r="W11" s="30">
        <v>463707.38</v>
      </c>
      <c r="X11" s="30">
        <f t="shared" si="5"/>
        <v>500803.97039999999</v>
      </c>
      <c r="Y11" s="37">
        <f t="shared" si="23"/>
        <v>37096.590399999986</v>
      </c>
      <c r="Z11" s="13">
        <f t="shared" si="24"/>
        <v>1.08</v>
      </c>
      <c r="AA11" s="31">
        <f>'[1]Proy 2023 vs 2022'!EY12</f>
        <v>562163.02560000005</v>
      </c>
      <c r="AB11" s="30">
        <v>520521.32</v>
      </c>
      <c r="AC11" s="30">
        <f t="shared" si="6"/>
        <v>562163.02560000005</v>
      </c>
      <c r="AD11" s="39">
        <f t="shared" si="7"/>
        <v>41641.705600000045</v>
      </c>
      <c r="AE11" s="26">
        <f t="shared" si="25"/>
        <v>1.08</v>
      </c>
      <c r="AF11" s="31">
        <f>'[1]Proy 2023 vs 2022'!FW12</f>
        <v>454556.76120000001</v>
      </c>
      <c r="AG11" s="12">
        <v>538695.56000000006</v>
      </c>
      <c r="AH11" s="12">
        <f t="shared" si="8"/>
        <v>538695.56000000006</v>
      </c>
      <c r="AI11" s="37">
        <f t="shared" si="26"/>
        <v>-84138.798800000048</v>
      </c>
      <c r="AJ11" s="13">
        <f t="shared" si="27"/>
        <v>0.84381011271004347</v>
      </c>
      <c r="AK11" s="31">
        <f>'[1]Proy 2023 vs 2022'!GU12</f>
        <v>412585.68240000005</v>
      </c>
      <c r="AL11" s="30">
        <v>451893.29</v>
      </c>
      <c r="AM11" s="30">
        <f t="shared" si="9"/>
        <v>451893.29</v>
      </c>
      <c r="AN11" s="39">
        <f t="shared" si="10"/>
        <v>-39307.60759999993</v>
      </c>
      <c r="AO11" s="26">
        <f t="shared" si="28"/>
        <v>0.91301573077130682</v>
      </c>
      <c r="AP11" s="31">
        <f>'[1]Proy 2023 vs 2022'!HX12</f>
        <v>459526.86720000004</v>
      </c>
      <c r="AQ11" s="30">
        <v>497555.5</v>
      </c>
      <c r="AR11" s="30">
        <f t="shared" si="11"/>
        <v>497555.5</v>
      </c>
      <c r="AS11" s="37">
        <f t="shared" si="29"/>
        <v>-38028.632799999963</v>
      </c>
      <c r="AT11" s="13">
        <f t="shared" si="30"/>
        <v>0.92356906355170432</v>
      </c>
      <c r="AU11" s="31">
        <f>'[1]Proy 2023 vs 2022'!IV12</f>
        <v>440073.69120000006</v>
      </c>
      <c r="AV11" s="30">
        <v>433025.4</v>
      </c>
      <c r="AW11" s="30">
        <f t="shared" si="12"/>
        <v>440073.69120000006</v>
      </c>
      <c r="AX11" s="39">
        <f t="shared" si="13"/>
        <v>7048.291200000036</v>
      </c>
      <c r="AY11" s="26">
        <f t="shared" si="31"/>
        <v>1.0162768539674578</v>
      </c>
      <c r="AZ11" s="31">
        <f>'[1]Proy 2023 vs 2022'!JT12</f>
        <v>504619.98840000003</v>
      </c>
      <c r="BA11" s="30">
        <v>546603.6</v>
      </c>
      <c r="BB11" s="30">
        <f t="shared" si="14"/>
        <v>546603.6</v>
      </c>
      <c r="BC11" s="37">
        <f t="shared" si="32"/>
        <v>-41983.611599999946</v>
      </c>
      <c r="BD11" s="13">
        <f t="shared" si="33"/>
        <v>0.92319184944994881</v>
      </c>
      <c r="BE11" s="31">
        <f>'[1]Proy 2023 vs 2022'!KW12</f>
        <v>1539271.7704000003</v>
      </c>
      <c r="BF11" s="30">
        <v>1234601.04</v>
      </c>
      <c r="BG11" s="30">
        <f t="shared" si="15"/>
        <v>1539271.7704000003</v>
      </c>
      <c r="BH11" s="39">
        <f t="shared" si="16"/>
        <v>304670.73040000023</v>
      </c>
      <c r="BI11" s="26">
        <f t="shared" si="34"/>
        <v>1.2467766675459793</v>
      </c>
      <c r="BJ11" s="7">
        <f>D11+I11+N11+S11+X11+AC11+AH11+AM11+AR11+AW11+BB11+BG11</f>
        <v>6718483.1282000002</v>
      </c>
      <c r="BK11" s="14">
        <f>'[1]Tabla de Proyecciones'!OK40</f>
        <v>493702.2514949693</v>
      </c>
      <c r="BL11" s="14">
        <f>'[1]Proy 2023 vs 2022'!Y12</f>
        <v>351226.84</v>
      </c>
      <c r="BM11" s="12">
        <f t="shared" si="17"/>
        <v>493702.2514949693</v>
      </c>
      <c r="BN11" s="37">
        <f t="shared" si="35"/>
        <v>142475.41149496927</v>
      </c>
      <c r="BO11" s="13">
        <f t="shared" ref="BO11:BO34" si="37">IFERROR(BK11/BL11,0)</f>
        <v>1.4056506942777187</v>
      </c>
    </row>
    <row r="12" spans="1:67">
      <c r="A12" s="3" t="s">
        <v>26</v>
      </c>
      <c r="B12" s="14">
        <f>'[1]Proy 2023 vs 2022'!W13</f>
        <v>245485.0583</v>
      </c>
      <c r="C12" s="14">
        <v>254811</v>
      </c>
      <c r="D12" s="12">
        <f t="shared" si="0"/>
        <v>254811</v>
      </c>
      <c r="E12" s="37">
        <f t="shared" si="18"/>
        <v>-9325.9416999999958</v>
      </c>
      <c r="F12" s="13">
        <f t="shared" si="19"/>
        <v>0.96340055295885973</v>
      </c>
      <c r="G12" s="14">
        <f>'[1]Proy 2023 vs 2022'!AU13</f>
        <v>252845.71549999999</v>
      </c>
      <c r="H12" s="14">
        <v>253181.81</v>
      </c>
      <c r="I12" s="12">
        <f t="shared" si="1"/>
        <v>253181.81</v>
      </c>
      <c r="J12" s="39">
        <f t="shared" si="2"/>
        <v>-336.09450000000652</v>
      </c>
      <c r="K12" s="26">
        <f t="shared" si="20"/>
        <v>0.99867251719228955</v>
      </c>
      <c r="L12" s="31">
        <f>'[1]Proy 2023 vs 2022'!BX13</f>
        <v>305430.50159999996</v>
      </c>
      <c r="M12" s="30">
        <v>364513.09</v>
      </c>
      <c r="N12" s="30">
        <f t="shared" si="3"/>
        <v>364513.09</v>
      </c>
      <c r="O12" s="37">
        <f t="shared" si="21"/>
        <v>-59082.588400000066</v>
      </c>
      <c r="P12" s="13">
        <f t="shared" si="22"/>
        <v>0.8379136716324781</v>
      </c>
      <c r="Q12" s="31">
        <f>'[1]Proy 2023 vs 2022'!CW13</f>
        <v>328799.44439999998</v>
      </c>
      <c r="R12" s="30">
        <v>343562.28</v>
      </c>
      <c r="S12" s="30">
        <f t="shared" si="4"/>
        <v>343562.28</v>
      </c>
      <c r="T12" s="39">
        <f>Q12-R12</f>
        <v>-14762.835600000049</v>
      </c>
      <c r="U12" s="26">
        <f>IFERROR(Q12/R12,0)</f>
        <v>0.95703010353755935</v>
      </c>
      <c r="V12" s="31">
        <f>'[1]Proy 2023 vs 2022'!DU13</f>
        <v>354818.79359999998</v>
      </c>
      <c r="W12" s="30">
        <v>364332.84</v>
      </c>
      <c r="X12" s="30">
        <f t="shared" si="5"/>
        <v>364332.84</v>
      </c>
      <c r="Y12" s="37">
        <f t="shared" si="23"/>
        <v>-9514.0464000000502</v>
      </c>
      <c r="Z12" s="13">
        <f t="shared" si="24"/>
        <v>0.97388638806208072</v>
      </c>
      <c r="AA12" s="31">
        <f>'[1]Proy 2023 vs 2022'!EY13</f>
        <v>371924.80559999996</v>
      </c>
      <c r="AB12" s="30">
        <v>438269.27</v>
      </c>
      <c r="AC12" s="30">
        <f t="shared" si="6"/>
        <v>438269.27</v>
      </c>
      <c r="AD12" s="39">
        <f t="shared" si="7"/>
        <v>-66344.464400000055</v>
      </c>
      <c r="AE12" s="26">
        <f t="shared" si="25"/>
        <v>0.84862168319489972</v>
      </c>
      <c r="AF12" s="31">
        <f>'[1]Proy 2023 vs 2022'!FW13</f>
        <v>289705.03200000001</v>
      </c>
      <c r="AG12" s="12">
        <v>309025.8</v>
      </c>
      <c r="AH12" s="12">
        <f t="shared" si="8"/>
        <v>309025.8</v>
      </c>
      <c r="AI12" s="37">
        <f t="shared" si="26"/>
        <v>-19320.767999999982</v>
      </c>
      <c r="AJ12" s="13">
        <f t="shared" si="27"/>
        <v>0.93747846296328663</v>
      </c>
      <c r="AK12" s="31">
        <f>'[1]Proy 2023 vs 2022'!GU13</f>
        <v>247936.02120000002</v>
      </c>
      <c r="AL12" s="30">
        <v>252210.23</v>
      </c>
      <c r="AM12" s="30">
        <f t="shared" si="9"/>
        <v>252210.23</v>
      </c>
      <c r="AN12" s="39">
        <f t="shared" si="10"/>
        <v>-4274.2087999999931</v>
      </c>
      <c r="AO12" s="26">
        <f t="shared" si="28"/>
        <v>0.98305299194247597</v>
      </c>
      <c r="AP12" s="31">
        <f>'[1]Proy 2023 vs 2022'!HX13</f>
        <v>329726.33280000003</v>
      </c>
      <c r="AQ12" s="30">
        <v>369920.42</v>
      </c>
      <c r="AR12" s="30">
        <f t="shared" si="11"/>
        <v>369920.42</v>
      </c>
      <c r="AS12" s="37">
        <f t="shared" si="29"/>
        <v>-40194.087199999951</v>
      </c>
      <c r="AT12" s="13">
        <f t="shared" si="30"/>
        <v>0.8913439620337803</v>
      </c>
      <c r="AU12" s="31">
        <f>'[1]Proy 2023 vs 2022'!IV13</f>
        <v>277321.23360000004</v>
      </c>
      <c r="AV12" s="30">
        <v>366109.35</v>
      </c>
      <c r="AW12" s="30">
        <f t="shared" si="12"/>
        <v>366109.35</v>
      </c>
      <c r="AX12" s="39">
        <f t="shared" si="13"/>
        <v>-88788.116399999941</v>
      </c>
      <c r="AY12" s="26">
        <f t="shared" si="31"/>
        <v>0.75748197526230909</v>
      </c>
      <c r="AZ12" s="31">
        <f>'[1]Proy 2023 vs 2022'!JT13</f>
        <v>337134.34440000006</v>
      </c>
      <c r="BA12" s="30">
        <v>344458.42</v>
      </c>
      <c r="BB12" s="30">
        <f t="shared" si="14"/>
        <v>344458.42</v>
      </c>
      <c r="BC12" s="37">
        <f t="shared" si="32"/>
        <v>-7324.0755999999237</v>
      </c>
      <c r="BD12" s="13">
        <f t="shared" si="33"/>
        <v>0.97873741742181852</v>
      </c>
      <c r="BE12" s="31">
        <f>'[1]Proy 2023 vs 2022'!KW13</f>
        <v>808831.75360000005</v>
      </c>
      <c r="BF12" s="30">
        <v>778569.42</v>
      </c>
      <c r="BG12" s="30">
        <f t="shared" si="15"/>
        <v>808831.75360000005</v>
      </c>
      <c r="BH12" s="39">
        <f t="shared" si="16"/>
        <v>30262.333600000013</v>
      </c>
      <c r="BI12" s="26">
        <f t="shared" si="34"/>
        <v>1.0388691526055569</v>
      </c>
      <c r="BJ12" s="7">
        <f>D12+I12+N12+S12+X12+AC12+AH12+AM12+AR12+AW12+BB12+BG12</f>
        <v>4469226.2636000002</v>
      </c>
      <c r="BK12" s="14">
        <f>'[1]Tabla de Proyecciones'!OK41</f>
        <v>356786.16891928978</v>
      </c>
      <c r="BL12" s="14">
        <f>'[1]Proy 2023 vs 2022'!Y13</f>
        <v>257620.36000000004</v>
      </c>
      <c r="BM12" s="12">
        <f t="shared" si="17"/>
        <v>356786.16891928978</v>
      </c>
      <c r="BN12" s="37">
        <f t="shared" si="35"/>
        <v>99165.808919289731</v>
      </c>
      <c r="BO12" s="13">
        <f t="shared" si="37"/>
        <v>1.3849300145349137</v>
      </c>
    </row>
    <row r="13" spans="1:67">
      <c r="A13" s="3" t="s">
        <v>27</v>
      </c>
      <c r="B13" s="14">
        <f>'[1]Proy 2023 vs 2022'!W14</f>
        <v>422890.34899999999</v>
      </c>
      <c r="C13" s="14">
        <v>418463</v>
      </c>
      <c r="D13" s="12">
        <f t="shared" si="0"/>
        <v>422890.34899999999</v>
      </c>
      <c r="E13" s="37">
        <f t="shared" si="18"/>
        <v>4427.3489999999874</v>
      </c>
      <c r="F13" s="13">
        <f t="shared" si="19"/>
        <v>1.0105800249962362</v>
      </c>
      <c r="G13" s="14">
        <f>'[1]Proy 2023 vs 2022'!AU14</f>
        <v>507636.6</v>
      </c>
      <c r="H13" s="14">
        <v>482929.63</v>
      </c>
      <c r="I13" s="12">
        <f t="shared" si="1"/>
        <v>507636.6</v>
      </c>
      <c r="J13" s="39">
        <f t="shared" si="2"/>
        <v>24706.969999999972</v>
      </c>
      <c r="K13" s="26">
        <f t="shared" si="20"/>
        <v>1.0511606007691017</v>
      </c>
      <c r="L13" s="31">
        <f>'[1]Proy 2023 vs 2022'!BX14</f>
        <v>528753.18099999998</v>
      </c>
      <c r="M13" s="30">
        <v>638926.06000000006</v>
      </c>
      <c r="N13" s="30">
        <f t="shared" si="3"/>
        <v>638926.06000000006</v>
      </c>
      <c r="O13" s="37">
        <f t="shared" si="21"/>
        <v>-110172.87900000007</v>
      </c>
      <c r="P13" s="13">
        <f t="shared" si="22"/>
        <v>0.82756552612676326</v>
      </c>
      <c r="Q13" s="31">
        <f>'[1]Proy 2023 vs 2022'!CW14</f>
        <v>605277.09000000008</v>
      </c>
      <c r="R13" s="30">
        <v>633058.42000000004</v>
      </c>
      <c r="S13" s="30">
        <f t="shared" si="4"/>
        <v>633058.42000000004</v>
      </c>
      <c r="T13" s="39">
        <f>Q13-R13</f>
        <v>-27781.329999999958</v>
      </c>
      <c r="U13" s="26">
        <f>IFERROR(Q13/R13,0)</f>
        <v>0.95611569308248057</v>
      </c>
      <c r="V13" s="31">
        <f>'[1]Proy 2023 vs 2022'!DU14</f>
        <v>748053.29500000016</v>
      </c>
      <c r="W13" s="30">
        <v>684474.99</v>
      </c>
      <c r="X13" s="30">
        <f t="shared" si="5"/>
        <v>748053.29500000016</v>
      </c>
      <c r="Y13" s="37">
        <f t="shared" si="23"/>
        <v>63578.305000000168</v>
      </c>
      <c r="Z13" s="13">
        <f t="shared" si="24"/>
        <v>1.0928862353319881</v>
      </c>
      <c r="AA13" s="31">
        <f>'[1]Proy 2023 vs 2022'!EY14</f>
        <v>686087.58900000015</v>
      </c>
      <c r="AB13" s="30">
        <v>860487.35</v>
      </c>
      <c r="AC13" s="30">
        <f t="shared" si="6"/>
        <v>860487.35</v>
      </c>
      <c r="AD13" s="39">
        <f t="shared" si="7"/>
        <v>-174399.76099999982</v>
      </c>
      <c r="AE13" s="26">
        <f t="shared" si="25"/>
        <v>0.79732443364797889</v>
      </c>
      <c r="AF13" s="31">
        <f>'[1]Proy 2023 vs 2022'!FW14</f>
        <v>688261.76100000017</v>
      </c>
      <c r="AG13" s="12">
        <v>667841.56000000006</v>
      </c>
      <c r="AH13" s="12">
        <f t="shared" si="8"/>
        <v>688261.76100000017</v>
      </c>
      <c r="AI13" s="37">
        <f t="shared" si="26"/>
        <v>20420.201000000117</v>
      </c>
      <c r="AJ13" s="13">
        <f t="shared" si="27"/>
        <v>1.0305764154599784</v>
      </c>
      <c r="AK13" s="31">
        <f>'[1]Proy 2023 vs 2022'!GU14</f>
        <v>603814.99200000009</v>
      </c>
      <c r="AL13" s="30">
        <v>589511.31999999995</v>
      </c>
      <c r="AM13" s="30">
        <f t="shared" si="9"/>
        <v>603814.99200000009</v>
      </c>
      <c r="AN13" s="39">
        <f t="shared" si="10"/>
        <v>14303.672000000137</v>
      </c>
      <c r="AO13" s="26">
        <f t="shared" si="28"/>
        <v>1.0242636087123826</v>
      </c>
      <c r="AP13" s="31">
        <f>'[1]Proy 2023 vs 2022'!HX14</f>
        <v>904514.43500000006</v>
      </c>
      <c r="AQ13" s="30">
        <v>822285.85</v>
      </c>
      <c r="AR13" s="30">
        <f t="shared" si="11"/>
        <v>904514.43500000006</v>
      </c>
      <c r="AS13" s="37">
        <f t="shared" si="29"/>
        <v>82228.585000000079</v>
      </c>
      <c r="AT13" s="13">
        <f t="shared" si="30"/>
        <v>1.1000000000000001</v>
      </c>
      <c r="AU13" s="31">
        <f>'[1]Proy 2023 vs 2022'!IV14</f>
        <v>698348.13400000008</v>
      </c>
      <c r="AV13" s="30">
        <v>634861.93999999994</v>
      </c>
      <c r="AW13" s="30">
        <f t="shared" si="12"/>
        <v>698348.13400000008</v>
      </c>
      <c r="AX13" s="39">
        <f t="shared" si="13"/>
        <v>63486.194000000134</v>
      </c>
      <c r="AY13" s="26">
        <f t="shared" si="31"/>
        <v>1.1000000000000003</v>
      </c>
      <c r="AZ13" s="31">
        <f>'[1]Proy 2023 vs 2022'!JT14</f>
        <v>860794.68200000003</v>
      </c>
      <c r="BA13" s="30">
        <v>787012.59</v>
      </c>
      <c r="BB13" s="30">
        <f t="shared" si="14"/>
        <v>860794.68200000003</v>
      </c>
      <c r="BC13" s="37">
        <f t="shared" si="32"/>
        <v>73782.092000000062</v>
      </c>
      <c r="BD13" s="13">
        <f t="shared" si="33"/>
        <v>1.0937495701307651</v>
      </c>
      <c r="BE13" s="31">
        <f>'[1]Proy 2023 vs 2022'!KW14</f>
        <v>2640896.6792000001</v>
      </c>
      <c r="BF13" s="30">
        <v>2026454.78</v>
      </c>
      <c r="BG13" s="30">
        <f t="shared" si="15"/>
        <v>2640896.6792000001</v>
      </c>
      <c r="BH13" s="39">
        <f t="shared" si="16"/>
        <v>614441.8992000001</v>
      </c>
      <c r="BI13" s="26">
        <f t="shared" si="34"/>
        <v>1.3032102691183665</v>
      </c>
      <c r="BJ13" s="7">
        <f>D13+I13+N13+S13+X13+AC13+AH13+AM13+AR13+AW13+BB13+BG13</f>
        <v>10207682.757200003</v>
      </c>
      <c r="BK13" s="14">
        <f>'[1]Tabla de Proyecciones'!OK42</f>
        <v>617894.97937321488</v>
      </c>
      <c r="BL13" s="14">
        <f>'[1]Proy 2023 vs 2022'!Y14</f>
        <v>436550.86</v>
      </c>
      <c r="BM13" s="12">
        <f t="shared" si="17"/>
        <v>617894.97937321488</v>
      </c>
      <c r="BN13" s="37">
        <f t="shared" si="35"/>
        <v>181344.1193732149</v>
      </c>
      <c r="BO13" s="13">
        <f t="shared" si="37"/>
        <v>1.4154020435859751</v>
      </c>
    </row>
    <row r="14" spans="1:67">
      <c r="A14" s="3" t="s">
        <v>28</v>
      </c>
      <c r="B14" s="14">
        <f>'[1]Proy 2023 vs 2022'!W15</f>
        <v>330314.20539999998</v>
      </c>
      <c r="C14" s="14">
        <v>360161</v>
      </c>
      <c r="D14" s="12">
        <f>IF(C14&gt;B14,C14,B14)</f>
        <v>360161</v>
      </c>
      <c r="E14" s="37">
        <f t="shared" si="18"/>
        <v>-29846.794600000023</v>
      </c>
      <c r="F14" s="13">
        <f t="shared" si="19"/>
        <v>0.91712929884135141</v>
      </c>
      <c r="G14" s="14">
        <f>'[1]Proy 2023 vs 2022'!AU15</f>
        <v>383688.35700000008</v>
      </c>
      <c r="H14" s="14">
        <v>395701.04</v>
      </c>
      <c r="I14" s="12">
        <f t="shared" si="1"/>
        <v>395701.04</v>
      </c>
      <c r="J14" s="39">
        <f t="shared" si="2"/>
        <v>-12012.682999999903</v>
      </c>
      <c r="K14" s="26">
        <f t="shared" si="20"/>
        <v>0.96964202317992421</v>
      </c>
      <c r="L14" s="31">
        <f>'[1]Proy 2023 vs 2022'!BX15</f>
        <v>407096.94960000005</v>
      </c>
      <c r="M14" s="30">
        <v>523363.69</v>
      </c>
      <c r="N14" s="30">
        <f t="shared" si="3"/>
        <v>523363.69</v>
      </c>
      <c r="O14" s="37">
        <f t="shared" si="21"/>
        <v>-116266.74039999995</v>
      </c>
      <c r="P14" s="13">
        <f t="shared" si="22"/>
        <v>0.77784714029358826</v>
      </c>
      <c r="Q14" s="31">
        <f>'[1]Proy 2023 vs 2022'!CW15</f>
        <v>423445.01760000002</v>
      </c>
      <c r="R14" s="30">
        <v>495182.32</v>
      </c>
      <c r="S14" s="30">
        <f t="shared" si="4"/>
        <v>495182.32</v>
      </c>
      <c r="T14" s="39">
        <f>Q14-R14</f>
        <v>-71737.302399999986</v>
      </c>
      <c r="U14" s="26">
        <f>IFERROR(Q14/R14,0)</f>
        <v>0.85512951593263675</v>
      </c>
      <c r="V14" s="31">
        <f>'[1]Proy 2023 vs 2022'!DU15</f>
        <v>444017.79719999997</v>
      </c>
      <c r="W14" s="30">
        <v>482416.83</v>
      </c>
      <c r="X14" s="30">
        <f>IF(W14&gt;V14,W14,V14)</f>
        <v>482416.83</v>
      </c>
      <c r="Y14" s="37">
        <f t="shared" si="23"/>
        <v>-38399.032800000045</v>
      </c>
      <c r="Z14" s="13">
        <f t="shared" si="24"/>
        <v>0.92040279191752072</v>
      </c>
      <c r="AA14" s="31">
        <f>'[1]Proy 2023 vs 2022'!EY15</f>
        <v>458567.46</v>
      </c>
      <c r="AB14" s="30">
        <v>573821.85</v>
      </c>
      <c r="AC14" s="30">
        <f>IF(AB14&gt;AA14,AB14,AA14)</f>
        <v>573821.85</v>
      </c>
      <c r="AD14" s="39">
        <f t="shared" si="7"/>
        <v>-115254.38999999996</v>
      </c>
      <c r="AE14" s="26">
        <f t="shared" si="25"/>
        <v>0.79914604158067537</v>
      </c>
      <c r="AF14" s="31">
        <f>'[1]Proy 2023 vs 2022'!FW15</f>
        <v>461573.9964</v>
      </c>
      <c r="AG14" s="12">
        <v>443000.38</v>
      </c>
      <c r="AH14" s="12">
        <f>IF(AG14&gt;AF14,AG14,AF14)</f>
        <v>461573.9964</v>
      </c>
      <c r="AI14" s="37">
        <f t="shared" si="26"/>
        <v>18573.616399999999</v>
      </c>
      <c r="AJ14" s="13">
        <f t="shared" si="27"/>
        <v>1.0419268633584469</v>
      </c>
      <c r="AK14" s="31">
        <f>'[1]Proy 2023 vs 2022'!GU15</f>
        <v>381003.13439999998</v>
      </c>
      <c r="AL14" s="30">
        <v>419861.78</v>
      </c>
      <c r="AM14" s="30">
        <f>IF(AL14&gt;AK14,AL14,AK14)</f>
        <v>419861.78</v>
      </c>
      <c r="AN14" s="39">
        <f t="shared" si="10"/>
        <v>-38858.645600000047</v>
      </c>
      <c r="AO14" s="26">
        <f t="shared" si="28"/>
        <v>0.90744895713060603</v>
      </c>
      <c r="AP14" s="31">
        <f>'[1]Proy 2023 vs 2022'!HX15</f>
        <v>414601.55640000006</v>
      </c>
      <c r="AQ14" s="30">
        <v>464555.72</v>
      </c>
      <c r="AR14" s="30">
        <f>IF(AQ14&gt;AP14,AQ14,AP14)</f>
        <v>464555.72</v>
      </c>
      <c r="AS14" s="37">
        <f t="shared" si="29"/>
        <v>-49954.163599999913</v>
      </c>
      <c r="AT14" s="13">
        <f t="shared" si="30"/>
        <v>0.89246895162543705</v>
      </c>
      <c r="AU14" s="31">
        <f>'[1]Proy 2023 vs 2022'!IV15</f>
        <v>425407.5612</v>
      </c>
      <c r="AV14" s="30">
        <v>443924.37</v>
      </c>
      <c r="AW14" s="30">
        <f>IF(AV14&gt;AU14,AV14,AU14)</f>
        <v>443924.37</v>
      </c>
      <c r="AX14" s="39">
        <f t="shared" si="13"/>
        <v>-18516.808799999999</v>
      </c>
      <c r="AY14" s="26">
        <f t="shared" si="31"/>
        <v>0.95828837060691219</v>
      </c>
      <c r="AZ14" s="31">
        <f>'[1]Proy 2023 vs 2022'!JT15</f>
        <v>472318.77600000007</v>
      </c>
      <c r="BA14" s="30">
        <v>509044.12</v>
      </c>
      <c r="BB14" s="30">
        <f>IF(BA14&gt;AZ14,BA14,AZ14)</f>
        <v>509044.12</v>
      </c>
      <c r="BC14" s="37">
        <f t="shared" si="32"/>
        <v>-36725.343999999925</v>
      </c>
      <c r="BD14" s="13">
        <f t="shared" si="33"/>
        <v>0.92785430072348163</v>
      </c>
      <c r="BE14" s="31">
        <f>'[1]Proy 2023 vs 2022'!KW15</f>
        <v>1324557.5824000002</v>
      </c>
      <c r="BF14" s="30">
        <v>1188740.44</v>
      </c>
      <c r="BG14" s="30">
        <f>IF(BF14&gt;BE14,BF14,BE14)</f>
        <v>1324557.5824000002</v>
      </c>
      <c r="BH14" s="39">
        <f t="shared" si="16"/>
        <v>135817.14240000024</v>
      </c>
      <c r="BI14" s="26">
        <f t="shared" si="34"/>
        <v>1.1142529839398752</v>
      </c>
      <c r="BJ14" s="7">
        <f>D14+I14+N14+S14+X14+AC14+AH14+AM14+AR14+AW14+BB14+BG14</f>
        <v>6454164.2988000009</v>
      </c>
      <c r="BK14" s="14">
        <f>'[1]Tabla de Proyecciones'!OK43</f>
        <v>466323.2443136113</v>
      </c>
      <c r="BL14" s="14">
        <v>360161</v>
      </c>
      <c r="BM14" s="12">
        <f>IF(BL14&gt;BK14,BL14,BK14)</f>
        <v>466323.2443136113</v>
      </c>
      <c r="BN14" s="37">
        <f t="shared" si="35"/>
        <v>106162.2443136113</v>
      </c>
      <c r="BO14" s="13">
        <f t="shared" si="37"/>
        <v>1.2947632983960264</v>
      </c>
    </row>
    <row r="15" spans="1:67">
      <c r="A15" s="3" t="s">
        <v>29</v>
      </c>
      <c r="B15" s="14">
        <f>'[1]Proy 2023 vs 2022'!W16</f>
        <v>344778.67950000003</v>
      </c>
      <c r="C15" s="14">
        <v>164625</v>
      </c>
      <c r="D15" s="12">
        <f t="shared" ref="D15:D30" si="38">IF(C15&gt;B15,C15,B15)</f>
        <v>344778.67950000003</v>
      </c>
      <c r="E15" s="37">
        <f t="shared" si="18"/>
        <v>180153.67950000003</v>
      </c>
      <c r="F15" s="13">
        <f t="shared" si="19"/>
        <v>2.0943275899772211</v>
      </c>
      <c r="G15" s="14">
        <f>'[1]Proy 2023 vs 2022'!AU16</f>
        <v>501675.74400000001</v>
      </c>
      <c r="H15" s="14">
        <v>313547.34000000003</v>
      </c>
      <c r="I15" s="12">
        <f t="shared" si="1"/>
        <v>501675.74400000001</v>
      </c>
      <c r="J15" s="39">
        <f t="shared" si="2"/>
        <v>188128.40399999998</v>
      </c>
      <c r="K15" s="26">
        <f t="shared" si="20"/>
        <v>1.5999999999999999</v>
      </c>
      <c r="L15" s="31">
        <f>'[1]Proy 2023 vs 2022'!BX16</f>
        <v>484183.40760000004</v>
      </c>
      <c r="M15" s="30">
        <v>448317.97</v>
      </c>
      <c r="N15" s="30">
        <f t="shared" si="3"/>
        <v>484183.40760000004</v>
      </c>
      <c r="O15" s="37">
        <f t="shared" si="21"/>
        <v>35865.437600000063</v>
      </c>
      <c r="P15" s="13">
        <f t="shared" si="22"/>
        <v>1.08</v>
      </c>
      <c r="Q15" s="31">
        <f>'[1]Proy 2023 vs 2022'!CW16</f>
        <v>507785.09040000004</v>
      </c>
      <c r="R15" s="30">
        <v>470171.38</v>
      </c>
      <c r="S15" s="30">
        <f t="shared" si="4"/>
        <v>507785.09040000004</v>
      </c>
      <c r="T15" s="39">
        <f>Q15-R15</f>
        <v>37613.71040000004</v>
      </c>
      <c r="U15" s="26">
        <f>IFERROR(Q15/R15,0)</f>
        <v>1.08</v>
      </c>
      <c r="V15" s="31">
        <f>'[1]Proy 2023 vs 2022'!DU16</f>
        <v>496732.26240000001</v>
      </c>
      <c r="W15" s="30">
        <v>459937.28000000003</v>
      </c>
      <c r="X15" s="30">
        <f t="shared" ref="X15:X30" si="39">IF(W15&gt;V15,W15,V15)</f>
        <v>496732.26240000001</v>
      </c>
      <c r="Y15" s="37">
        <f t="shared" si="23"/>
        <v>36794.982399999979</v>
      </c>
      <c r="Z15" s="13">
        <f t="shared" si="24"/>
        <v>1.0799999999999998</v>
      </c>
      <c r="AA15" s="31">
        <f>'[1]Proy 2023 vs 2022'!EY16</f>
        <v>536282.85600000003</v>
      </c>
      <c r="AB15" s="30">
        <v>496558.2</v>
      </c>
      <c r="AC15" s="30">
        <f t="shared" ref="AC15:AC30" si="40">IF(AB15&gt;AA15,AB15,AA15)</f>
        <v>536282.85600000003</v>
      </c>
      <c r="AD15" s="39">
        <f t="shared" si="7"/>
        <v>39724.656000000017</v>
      </c>
      <c r="AE15" s="26">
        <f t="shared" si="25"/>
        <v>1.08</v>
      </c>
      <c r="AF15" s="31">
        <f>'[1]Proy 2023 vs 2022'!FW16</f>
        <v>436566.17520000006</v>
      </c>
      <c r="AG15" s="12">
        <v>404227.94</v>
      </c>
      <c r="AH15" s="12">
        <f t="shared" ref="AH15:AH30" si="41">IF(AG15&gt;AF15,AG15,AF15)</f>
        <v>436566.17520000006</v>
      </c>
      <c r="AI15" s="37">
        <f t="shared" si="26"/>
        <v>32338.235200000054</v>
      </c>
      <c r="AJ15" s="13">
        <f t="shared" si="27"/>
        <v>1.08</v>
      </c>
      <c r="AK15" s="31">
        <f>'[1]Proy 2023 vs 2022'!GU16</f>
        <v>435418.53480000002</v>
      </c>
      <c r="AL15" s="30">
        <v>491726.79</v>
      </c>
      <c r="AM15" s="30">
        <f t="shared" ref="AM15:AM30" si="42">IF(AL15&gt;AK15,AL15,AK15)</f>
        <v>491726.79</v>
      </c>
      <c r="AN15" s="39">
        <f t="shared" si="10"/>
        <v>-56308.255199999956</v>
      </c>
      <c r="AO15" s="26">
        <f t="shared" si="28"/>
        <v>0.88548873816698093</v>
      </c>
      <c r="AP15" s="31">
        <f>'[1]Proy 2023 vs 2022'!HX16</f>
        <v>480783.51360000006</v>
      </c>
      <c r="AQ15" s="30">
        <v>425487.84</v>
      </c>
      <c r="AR15" s="30">
        <f t="shared" ref="AR15:AR30" si="43">IF(AQ15&gt;AP15,AQ15,AP15)</f>
        <v>480783.51360000006</v>
      </c>
      <c r="AS15" s="37">
        <f t="shared" si="29"/>
        <v>55295.673600000038</v>
      </c>
      <c r="AT15" s="13">
        <f t="shared" si="30"/>
        <v>1.1299582935202097</v>
      </c>
      <c r="AU15" s="31">
        <f>'[1]Proy 2023 vs 2022'!IV16</f>
        <v>586036.90080000006</v>
      </c>
      <c r="AV15" s="30">
        <v>542626.76</v>
      </c>
      <c r="AW15" s="30">
        <f t="shared" ref="AW15:AW30" si="44">IF(AV15&gt;AU15,AV15,AU15)</f>
        <v>586036.90080000006</v>
      </c>
      <c r="AX15" s="39">
        <f t="shared" si="13"/>
        <v>43410.140800000052</v>
      </c>
      <c r="AY15" s="26">
        <f t="shared" si="31"/>
        <v>1.08</v>
      </c>
      <c r="AZ15" s="31">
        <f>'[1]Proy 2023 vs 2022'!JT16</f>
        <v>686370.5316000001</v>
      </c>
      <c r="BA15" s="30">
        <v>634095.87</v>
      </c>
      <c r="BB15" s="30">
        <f t="shared" ref="BB15:BB30" si="45">IF(BA15&gt;AZ15,BA15,AZ15)</f>
        <v>686370.5316000001</v>
      </c>
      <c r="BC15" s="37">
        <f t="shared" si="32"/>
        <v>52274.661600000109</v>
      </c>
      <c r="BD15" s="13">
        <f t="shared" si="33"/>
        <v>1.0824396815579325</v>
      </c>
      <c r="BE15" s="31">
        <f>'[1]Proy 2023 vs 2022'!KW16</f>
        <v>2386388.784</v>
      </c>
      <c r="BF15" s="30">
        <v>2169843.7599999998</v>
      </c>
      <c r="BG15" s="30">
        <f t="shared" ref="BG15:BG30" si="46">IF(BF15&gt;BE15,BF15,BE15)</f>
        <v>2386388.784</v>
      </c>
      <c r="BH15" s="39">
        <f t="shared" si="16"/>
        <v>216545.02400000021</v>
      </c>
      <c r="BI15" s="26">
        <f t="shared" si="34"/>
        <v>1.0997975190619256</v>
      </c>
      <c r="BJ15" s="7">
        <f>D15+I15+N15+S15+X15+AC15+AH15+AM15+AR15+AW15+BB15+BG15</f>
        <v>7939310.7351000002</v>
      </c>
      <c r="BK15" s="14">
        <f>'[1]Tabla de Proyecciones'!OK44</f>
        <v>500701.38226081256</v>
      </c>
      <c r="BL15" s="14">
        <f>'[1]Proy 2023 vs 2022'!Y16</f>
        <v>362466.58999999997</v>
      </c>
      <c r="BM15" s="12">
        <f t="shared" ref="BM15:BM30" si="47">IF(BL15&gt;BK15,BL15,BK15)</f>
        <v>500701.38226081256</v>
      </c>
      <c r="BN15" s="37">
        <f t="shared" si="35"/>
        <v>138234.7922608126</v>
      </c>
      <c r="BO15" s="13">
        <f t="shared" si="37"/>
        <v>1.3813725073552645</v>
      </c>
    </row>
    <row r="16" spans="1:67">
      <c r="A16" s="3" t="s">
        <v>30</v>
      </c>
      <c r="B16" s="14">
        <f>'[1]Proy 2023 vs 2022'!W17</f>
        <v>192750.2537</v>
      </c>
      <c r="C16" s="14">
        <v>189781</v>
      </c>
      <c r="D16" s="12">
        <f t="shared" si="38"/>
        <v>192750.2537</v>
      </c>
      <c r="E16" s="37">
        <f t="shared" si="18"/>
        <v>2969.2537000000011</v>
      </c>
      <c r="F16" s="13">
        <f t="shared" si="19"/>
        <v>1.0156456847629636</v>
      </c>
      <c r="G16" s="14">
        <f>'[1]Proy 2023 vs 2022'!AU17</f>
        <v>250733.48149999999</v>
      </c>
      <c r="H16" s="14">
        <v>209818.39</v>
      </c>
      <c r="I16" s="12">
        <f t="shared" si="1"/>
        <v>250733.48149999999</v>
      </c>
      <c r="J16" s="39">
        <f t="shared" si="2"/>
        <v>40915.09149999998</v>
      </c>
      <c r="K16" s="26">
        <f t="shared" si="20"/>
        <v>1.1950024089880775</v>
      </c>
      <c r="L16" s="31">
        <f>'[1]Proy 2023 vs 2022'!BX17</f>
        <v>259104.79800000001</v>
      </c>
      <c r="M16" s="30">
        <v>270808.84999999998</v>
      </c>
      <c r="N16" s="30">
        <f t="shared" si="3"/>
        <v>270808.84999999998</v>
      </c>
      <c r="O16" s="37">
        <f t="shared" si="21"/>
        <v>-11704.051999999967</v>
      </c>
      <c r="P16" s="13">
        <f t="shared" si="22"/>
        <v>0.95678113178354407</v>
      </c>
      <c r="Q16" s="31">
        <f>'[1]Proy 2023 vs 2022'!CW17</f>
        <v>316926.72360000003</v>
      </c>
      <c r="R16" s="30">
        <v>293450.67</v>
      </c>
      <c r="S16" s="30">
        <f t="shared" si="4"/>
        <v>316926.72360000003</v>
      </c>
      <c r="T16" s="39">
        <f>Q16-R16</f>
        <v>23476.053600000043</v>
      </c>
      <c r="U16" s="26">
        <f>IFERROR(Q16/R16,0)</f>
        <v>1.08</v>
      </c>
      <c r="V16" s="31">
        <f>'[1]Proy 2023 vs 2022'!DU17</f>
        <v>307445.42520000006</v>
      </c>
      <c r="W16" s="30">
        <v>284671.69</v>
      </c>
      <c r="X16" s="30">
        <f t="shared" si="39"/>
        <v>307445.42520000006</v>
      </c>
      <c r="Y16" s="37">
        <f t="shared" si="23"/>
        <v>22773.735200000054</v>
      </c>
      <c r="Z16" s="13">
        <f t="shared" si="24"/>
        <v>1.0800000000000003</v>
      </c>
      <c r="AA16" s="31">
        <f>'[1]Proy 2023 vs 2022'!EY17</f>
        <v>346719.19320000004</v>
      </c>
      <c r="AB16" s="30">
        <v>324409.96000000002</v>
      </c>
      <c r="AC16" s="30">
        <f t="shared" si="40"/>
        <v>346719.19320000004</v>
      </c>
      <c r="AD16" s="39">
        <f t="shared" si="7"/>
        <v>22309.233200000017</v>
      </c>
      <c r="AE16" s="26">
        <f t="shared" si="25"/>
        <v>1.0687686444645534</v>
      </c>
      <c r="AF16" s="31">
        <f>'[1]Proy 2023 vs 2022'!FW17</f>
        <v>285784.44839999999</v>
      </c>
      <c r="AG16" s="12">
        <v>264615.23</v>
      </c>
      <c r="AH16" s="12">
        <f t="shared" si="41"/>
        <v>285784.44839999999</v>
      </c>
      <c r="AI16" s="37">
        <f t="shared" si="26"/>
        <v>21169.218400000012</v>
      </c>
      <c r="AJ16" s="13">
        <f t="shared" si="27"/>
        <v>1.08</v>
      </c>
      <c r="AK16" s="31">
        <f>'[1]Proy 2023 vs 2022'!GU17</f>
        <v>288363.59640000004</v>
      </c>
      <c r="AL16" s="30">
        <v>267003.33</v>
      </c>
      <c r="AM16" s="30">
        <f t="shared" si="42"/>
        <v>288363.59640000004</v>
      </c>
      <c r="AN16" s="39">
        <f t="shared" si="10"/>
        <v>21360.266400000022</v>
      </c>
      <c r="AO16" s="26">
        <f t="shared" si="28"/>
        <v>1.08</v>
      </c>
      <c r="AP16" s="31">
        <f>'[1]Proy 2023 vs 2022'!HX17</f>
        <v>243620.73</v>
      </c>
      <c r="AQ16" s="30">
        <v>228417.28</v>
      </c>
      <c r="AR16" s="30">
        <f t="shared" si="43"/>
        <v>243620.73</v>
      </c>
      <c r="AS16" s="37">
        <f t="shared" si="29"/>
        <v>15203.450000000012</v>
      </c>
      <c r="AT16" s="13">
        <f t="shared" si="30"/>
        <v>1.0665599818017271</v>
      </c>
      <c r="AU16" s="31">
        <f>'[1]Proy 2023 vs 2022'!IV17</f>
        <v>259368.1452</v>
      </c>
      <c r="AV16" s="30">
        <v>271468.52</v>
      </c>
      <c r="AW16" s="30">
        <f t="shared" si="44"/>
        <v>271468.52</v>
      </c>
      <c r="AX16" s="39">
        <f t="shared" si="13"/>
        <v>-12100.37480000002</v>
      </c>
      <c r="AY16" s="26">
        <f t="shared" si="31"/>
        <v>0.955426232109712</v>
      </c>
      <c r="AZ16" s="31">
        <f>'[1]Proy 2023 vs 2022'!JT17</f>
        <v>337479.83640000003</v>
      </c>
      <c r="BA16" s="30">
        <v>465665.67</v>
      </c>
      <c r="BB16" s="30">
        <f t="shared" si="45"/>
        <v>465665.67</v>
      </c>
      <c r="BC16" s="37">
        <f t="shared" si="32"/>
        <v>-128185.83359999995</v>
      </c>
      <c r="BD16" s="13">
        <f t="shared" si="33"/>
        <v>0.7247256092552411</v>
      </c>
      <c r="BE16" s="31">
        <f>'[1]Proy 2023 vs 2022'!KW17</f>
        <v>1058969.6207999999</v>
      </c>
      <c r="BF16" s="30">
        <v>1275411.19</v>
      </c>
      <c r="BG16" s="30">
        <f t="shared" si="46"/>
        <v>1275411.19</v>
      </c>
      <c r="BH16" s="39">
        <f t="shared" si="16"/>
        <v>-216441.56920000003</v>
      </c>
      <c r="BI16" s="26">
        <f t="shared" si="34"/>
        <v>0.83029663617738836</v>
      </c>
      <c r="BJ16" s="7">
        <f>D16+I16+N16+S16+X16+AC16+AH16+AM16+AR16+AW16+BB16+BG16</f>
        <v>4515698.0820000004</v>
      </c>
      <c r="BK16" s="14">
        <f>'[1]Tabla de Proyecciones'!OK45</f>
        <v>254910.19172755905</v>
      </c>
      <c r="BL16" s="14">
        <v>189781</v>
      </c>
      <c r="BM16" s="12">
        <f t="shared" si="47"/>
        <v>254910.19172755905</v>
      </c>
      <c r="BN16" s="37">
        <f t="shared" si="35"/>
        <v>65129.191727559053</v>
      </c>
      <c r="BO16" s="13">
        <f t="shared" si="37"/>
        <v>1.3431807806237666</v>
      </c>
    </row>
    <row r="17" spans="1:67">
      <c r="A17" s="3" t="s">
        <v>31</v>
      </c>
      <c r="B17" s="14">
        <f>'[1]Proy 2023 vs 2022'!W18</f>
        <v>233877.37840000002</v>
      </c>
      <c r="C17" s="14">
        <v>247837</v>
      </c>
      <c r="D17" s="12">
        <f t="shared" si="38"/>
        <v>247837</v>
      </c>
      <c r="E17" s="37">
        <f t="shared" si="18"/>
        <v>-13959.621599999984</v>
      </c>
      <c r="F17" s="13">
        <f t="shared" si="19"/>
        <v>0.94367418262809832</v>
      </c>
      <c r="G17" s="14">
        <f>'[1]Proy 2023 vs 2022'!AU18</f>
        <v>234849.30900000001</v>
      </c>
      <c r="H17" s="14">
        <v>260586.14</v>
      </c>
      <c r="I17" s="12">
        <f t="shared" si="1"/>
        <v>260586.14</v>
      </c>
      <c r="J17" s="39">
        <f t="shared" si="2"/>
        <v>-25736.831000000006</v>
      </c>
      <c r="K17" s="26">
        <f t="shared" si="20"/>
        <v>0.90123484311176338</v>
      </c>
      <c r="L17" s="31">
        <f>'[1]Proy 2023 vs 2022'!BX18</f>
        <v>291476.016</v>
      </c>
      <c r="M17" s="30">
        <v>412677.35</v>
      </c>
      <c r="N17" s="30">
        <f t="shared" si="3"/>
        <v>412677.35</v>
      </c>
      <c r="O17" s="37">
        <f t="shared" si="21"/>
        <v>-121201.33399999997</v>
      </c>
      <c r="P17" s="13">
        <f t="shared" si="22"/>
        <v>0.70630485535491594</v>
      </c>
      <c r="Q17" s="31">
        <f>'[1]Proy 2023 vs 2022'!CW18</f>
        <v>325487.03039999999</v>
      </c>
      <c r="R17" s="30">
        <v>404953.28</v>
      </c>
      <c r="S17" s="30">
        <f t="shared" si="4"/>
        <v>404953.28</v>
      </c>
      <c r="T17" s="39">
        <f>Q17-R17</f>
        <v>-79466.249600000039</v>
      </c>
      <c r="U17" s="26">
        <f>IFERROR(Q17/R17,0)</f>
        <v>0.8037644006735789</v>
      </c>
      <c r="V17" s="31">
        <f>'[1]Proy 2023 vs 2022'!DU18</f>
        <v>344914.12440000003</v>
      </c>
      <c r="W17" s="30">
        <v>432394.55</v>
      </c>
      <c r="X17" s="30">
        <f t="shared" si="39"/>
        <v>432394.55</v>
      </c>
      <c r="Y17" s="37">
        <f t="shared" si="23"/>
        <v>-87480.425599999959</v>
      </c>
      <c r="Z17" s="13">
        <f t="shared" si="24"/>
        <v>0.7976837922679646</v>
      </c>
      <c r="AA17" s="31">
        <f>'[1]Proy 2023 vs 2022'!EY18</f>
        <v>408396.44880000007</v>
      </c>
      <c r="AB17" s="30">
        <v>491601.16</v>
      </c>
      <c r="AC17" s="30">
        <f t="shared" si="40"/>
        <v>491601.16</v>
      </c>
      <c r="AD17" s="39">
        <f t="shared" si="7"/>
        <v>-83204.711199999903</v>
      </c>
      <c r="AE17" s="26">
        <f t="shared" si="25"/>
        <v>0.83074752874871183</v>
      </c>
      <c r="AF17" s="31">
        <f>'[1]Proy 2023 vs 2022'!FW18</f>
        <v>336426.01560000004</v>
      </c>
      <c r="AG17" s="12">
        <v>358376.03</v>
      </c>
      <c r="AH17" s="12">
        <f t="shared" si="41"/>
        <v>358376.03</v>
      </c>
      <c r="AI17" s="37">
        <f t="shared" si="26"/>
        <v>-21950.014399999985</v>
      </c>
      <c r="AJ17" s="13">
        <f t="shared" si="27"/>
        <v>0.93875144383958942</v>
      </c>
      <c r="AK17" s="31">
        <f>'[1]Proy 2023 vs 2022'!GU18</f>
        <v>283000.26240000001</v>
      </c>
      <c r="AL17" s="30">
        <v>296821.40999999997</v>
      </c>
      <c r="AM17" s="30">
        <f t="shared" si="42"/>
        <v>296821.40999999997</v>
      </c>
      <c r="AN17" s="39">
        <f t="shared" si="10"/>
        <v>-13821.147599999967</v>
      </c>
      <c r="AO17" s="26">
        <f t="shared" si="28"/>
        <v>0.95343615004052451</v>
      </c>
      <c r="AP17" s="31">
        <f>'[1]Proy 2023 vs 2022'!HX18</f>
        <v>319307.72400000005</v>
      </c>
      <c r="AQ17" s="30">
        <v>367902.28</v>
      </c>
      <c r="AR17" s="30">
        <f t="shared" si="43"/>
        <v>367902.28</v>
      </c>
      <c r="AS17" s="37">
        <f t="shared" si="29"/>
        <v>-48594.555999999982</v>
      </c>
      <c r="AT17" s="13">
        <f t="shared" si="30"/>
        <v>0.8679145016442954</v>
      </c>
      <c r="AU17" s="31">
        <f>'[1]Proy 2023 vs 2022'!IV18</f>
        <v>297357.77159999998</v>
      </c>
      <c r="AV17" s="30">
        <v>316537.76</v>
      </c>
      <c r="AW17" s="30">
        <f t="shared" si="44"/>
        <v>316537.76</v>
      </c>
      <c r="AX17" s="39">
        <f t="shared" si="13"/>
        <v>-19179.988400000031</v>
      </c>
      <c r="AY17" s="26">
        <f t="shared" si="31"/>
        <v>0.93940694974274153</v>
      </c>
      <c r="AZ17" s="31">
        <f>'[1]Proy 2023 vs 2022'!JT18</f>
        <v>354043.49400000006</v>
      </c>
      <c r="BA17" s="30">
        <v>413629.78</v>
      </c>
      <c r="BB17" s="30">
        <f t="shared" si="45"/>
        <v>413629.78</v>
      </c>
      <c r="BC17" s="37">
        <f t="shared" si="32"/>
        <v>-59586.285999999964</v>
      </c>
      <c r="BD17" s="13">
        <f t="shared" si="33"/>
        <v>0.85594294975569707</v>
      </c>
      <c r="BE17" s="31">
        <f>'[1]Proy 2023 vs 2022'!KW18</f>
        <v>812477.74399999995</v>
      </c>
      <c r="BF17" s="30">
        <v>857297.67</v>
      </c>
      <c r="BG17" s="30">
        <f t="shared" si="46"/>
        <v>857297.67</v>
      </c>
      <c r="BH17" s="39">
        <f t="shared" si="16"/>
        <v>-44819.926000000094</v>
      </c>
      <c r="BI17" s="26">
        <f t="shared" si="34"/>
        <v>0.94771952897060818</v>
      </c>
      <c r="BJ17" s="7">
        <f>D17+I17+N17+S17+X17+AC17+AH17+AM17+AR17+AW17+BB17+BG17</f>
        <v>4860614.41</v>
      </c>
      <c r="BK17" s="14">
        <f>'[1]Tabla de Proyecciones'!OK46</f>
        <v>327841.5475409237</v>
      </c>
      <c r="BL17" s="14">
        <v>247837</v>
      </c>
      <c r="BM17" s="12">
        <f t="shared" si="47"/>
        <v>327841.5475409237</v>
      </c>
      <c r="BN17" s="37">
        <f t="shared" si="35"/>
        <v>80004.547540923697</v>
      </c>
      <c r="BO17" s="13">
        <f t="shared" si="37"/>
        <v>1.3228111522529877</v>
      </c>
    </row>
    <row r="18" spans="1:67">
      <c r="A18" s="3" t="s">
        <v>32</v>
      </c>
      <c r="B18" s="14">
        <f>'[1]Proy 2023 vs 2022'!W19</f>
        <v>297975.89820000005</v>
      </c>
      <c r="C18" s="14">
        <v>252493</v>
      </c>
      <c r="D18" s="12">
        <f t="shared" si="38"/>
        <v>297975.89820000005</v>
      </c>
      <c r="E18" s="37">
        <f t="shared" si="18"/>
        <v>45482.898200000054</v>
      </c>
      <c r="F18" s="13">
        <f t="shared" si="19"/>
        <v>1.1801352837504409</v>
      </c>
      <c r="G18" s="14">
        <f>'[1]Proy 2023 vs 2022'!AU19</f>
        <v>321519.63299999997</v>
      </c>
      <c r="H18" s="14">
        <v>333301.39</v>
      </c>
      <c r="I18" s="12">
        <f t="shared" si="1"/>
        <v>333301.39</v>
      </c>
      <c r="J18" s="39">
        <f t="shared" si="2"/>
        <v>-11781.757000000041</v>
      </c>
      <c r="K18" s="26">
        <f t="shared" si="20"/>
        <v>0.96465134153805943</v>
      </c>
      <c r="L18" s="31">
        <f>'[1]Proy 2023 vs 2022'!BX19</f>
        <v>425129.3664</v>
      </c>
      <c r="M18" s="30">
        <v>460089.3</v>
      </c>
      <c r="N18" s="30">
        <f t="shared" si="3"/>
        <v>460089.3</v>
      </c>
      <c r="O18" s="37">
        <f t="shared" si="21"/>
        <v>-34959.933599999989</v>
      </c>
      <c r="P18" s="13">
        <f t="shared" si="22"/>
        <v>0.9240148953692251</v>
      </c>
      <c r="Q18" s="31">
        <f>'[1]Proy 2023 vs 2022'!CW19</f>
        <v>367152.65580000007</v>
      </c>
      <c r="R18" s="30">
        <v>452930.76</v>
      </c>
      <c r="S18" s="30">
        <f t="shared" si="4"/>
        <v>452930.76</v>
      </c>
      <c r="T18" s="39">
        <f>Q18-R18</f>
        <v>-85778.104199999943</v>
      </c>
      <c r="U18" s="26">
        <f>IFERROR(Q18/R18,0)</f>
        <v>0.81061541459449571</v>
      </c>
      <c r="V18" s="31">
        <f>'[1]Proy 2023 vs 2022'!DU19</f>
        <v>379470.0148</v>
      </c>
      <c r="W18" s="30">
        <v>442903.63</v>
      </c>
      <c r="X18" s="30">
        <f t="shared" si="39"/>
        <v>442903.63</v>
      </c>
      <c r="Y18" s="37">
        <f t="shared" si="23"/>
        <v>-63433.6152</v>
      </c>
      <c r="Z18" s="13">
        <f t="shared" si="24"/>
        <v>0.85677783855598566</v>
      </c>
      <c r="AA18" s="31">
        <f>'[1]Proy 2023 vs 2022'!EY19</f>
        <v>415585.20059999998</v>
      </c>
      <c r="AB18" s="30">
        <v>479263.97</v>
      </c>
      <c r="AC18" s="30">
        <f t="shared" si="40"/>
        <v>479263.97</v>
      </c>
      <c r="AD18" s="39">
        <f t="shared" si="7"/>
        <v>-63678.76939999999</v>
      </c>
      <c r="AE18" s="26">
        <f t="shared" si="25"/>
        <v>0.86713215808816169</v>
      </c>
      <c r="AF18" s="31">
        <f>'[1]Proy 2023 vs 2022'!FW19</f>
        <v>319777.11120000004</v>
      </c>
      <c r="AG18" s="12">
        <v>357030.02</v>
      </c>
      <c r="AH18" s="12">
        <f t="shared" si="41"/>
        <v>357030.02</v>
      </c>
      <c r="AI18" s="37">
        <f t="shared" si="26"/>
        <v>-37252.908799999976</v>
      </c>
      <c r="AJ18" s="13">
        <f t="shared" si="27"/>
        <v>0.89565888941215654</v>
      </c>
      <c r="AK18" s="31">
        <f>'[1]Proy 2023 vs 2022'!GU19</f>
        <v>317288.6764</v>
      </c>
      <c r="AL18" s="30">
        <v>344065.41</v>
      </c>
      <c r="AM18" s="30">
        <f t="shared" si="42"/>
        <v>344065.41</v>
      </c>
      <c r="AN18" s="39">
        <f t="shared" si="10"/>
        <v>-26776.733599999978</v>
      </c>
      <c r="AO18" s="26">
        <f t="shared" si="28"/>
        <v>0.92217545611458018</v>
      </c>
      <c r="AP18" s="31">
        <f>'[1]Proy 2023 vs 2022'!HX19</f>
        <v>402648.45180000004</v>
      </c>
      <c r="AQ18" s="30">
        <v>449253.24</v>
      </c>
      <c r="AR18" s="30">
        <f t="shared" si="43"/>
        <v>449253.24</v>
      </c>
      <c r="AS18" s="37">
        <f t="shared" si="29"/>
        <v>-46604.788199999952</v>
      </c>
      <c r="AT18" s="13">
        <f t="shared" si="30"/>
        <v>0.896261653672214</v>
      </c>
      <c r="AU18" s="31">
        <f>'[1]Proy 2023 vs 2022'!IV19</f>
        <v>363590.64020000002</v>
      </c>
      <c r="AV18" s="30">
        <v>440743.49</v>
      </c>
      <c r="AW18" s="30">
        <f t="shared" si="44"/>
        <v>440743.49</v>
      </c>
      <c r="AX18" s="39">
        <f t="shared" si="13"/>
        <v>-77152.849799999967</v>
      </c>
      <c r="AY18" s="26">
        <f t="shared" si="31"/>
        <v>0.82494840751930343</v>
      </c>
      <c r="AZ18" s="31">
        <f>'[1]Proy 2023 vs 2022'!JT19</f>
        <v>421006.69780000002</v>
      </c>
      <c r="BA18" s="30">
        <v>548356.24</v>
      </c>
      <c r="BB18" s="30">
        <f t="shared" si="45"/>
        <v>548356.24</v>
      </c>
      <c r="BC18" s="37">
        <f t="shared" si="32"/>
        <v>-127349.54219999997</v>
      </c>
      <c r="BD18" s="13">
        <f t="shared" si="33"/>
        <v>0.76776129656152003</v>
      </c>
      <c r="BE18" s="31">
        <f>'[1]Proy 2023 vs 2022'!KW19</f>
        <v>1287636.2616000001</v>
      </c>
      <c r="BF18" s="30">
        <v>1232157.8500000001</v>
      </c>
      <c r="BG18" s="30">
        <f t="shared" si="46"/>
        <v>1287636.2616000001</v>
      </c>
      <c r="BH18" s="39">
        <f t="shared" si="16"/>
        <v>55478.411599999992</v>
      </c>
      <c r="BI18" s="26">
        <f t="shared" si="34"/>
        <v>1.0450254093661782</v>
      </c>
      <c r="BJ18" s="7">
        <f>D18+I18+N18+S18+X18+AC18+AH18+AM18+AR18+AW18+BB18+BG18</f>
        <v>5893549.6098000007</v>
      </c>
      <c r="BK18" s="14">
        <f>'[1]Tabla de Proyecciones'!OK47</f>
        <v>424860.38949132047</v>
      </c>
      <c r="BL18" s="14">
        <f>'[1]Proy 2023 vs 2022'!Y19</f>
        <v>310008.67</v>
      </c>
      <c r="BM18" s="12">
        <f t="shared" si="47"/>
        <v>424860.38949132047</v>
      </c>
      <c r="BN18" s="37">
        <f t="shared" si="35"/>
        <v>114851.71949132049</v>
      </c>
      <c r="BO18" s="13">
        <f t="shared" si="37"/>
        <v>1.3704790562512994</v>
      </c>
    </row>
    <row r="19" spans="1:67">
      <c r="A19" s="3" t="s">
        <v>33</v>
      </c>
      <c r="B19" s="14">
        <f>'[1]Proy 2023 vs 2022'!W20</f>
        <v>282704.69829999999</v>
      </c>
      <c r="C19" s="14">
        <v>248676</v>
      </c>
      <c r="D19" s="12">
        <f t="shared" si="38"/>
        <v>282704.69829999999</v>
      </c>
      <c r="E19" s="37">
        <f t="shared" si="18"/>
        <v>34028.698299999989</v>
      </c>
      <c r="F19" s="13">
        <f t="shared" si="19"/>
        <v>1.1368394951664011</v>
      </c>
      <c r="G19" s="14">
        <f>'[1]Proy 2023 vs 2022'!AU20</f>
        <v>312365.53800000006</v>
      </c>
      <c r="H19" s="14">
        <v>285817.11</v>
      </c>
      <c r="I19" s="12">
        <f t="shared" si="1"/>
        <v>312365.53800000006</v>
      </c>
      <c r="J19" s="39">
        <f t="shared" si="2"/>
        <v>26548.428000000073</v>
      </c>
      <c r="K19" s="26">
        <f t="shared" si="20"/>
        <v>1.0928860696968075</v>
      </c>
      <c r="L19" s="31">
        <f>'[1]Proy 2023 vs 2022'!BX20</f>
        <v>373171.66440000001</v>
      </c>
      <c r="M19" s="30">
        <v>416646.15</v>
      </c>
      <c r="N19" s="30">
        <f t="shared" si="3"/>
        <v>416646.15</v>
      </c>
      <c r="O19" s="37">
        <f t="shared" si="21"/>
        <v>-43474.485600000015</v>
      </c>
      <c r="P19" s="13">
        <f t="shared" si="22"/>
        <v>0.89565609666619983</v>
      </c>
      <c r="Q19" s="31">
        <f>'[1]Proy 2023 vs 2022'!CW20</f>
        <v>370715.38999999996</v>
      </c>
      <c r="R19" s="30">
        <v>396587.14</v>
      </c>
      <c r="S19" s="30">
        <f t="shared" si="4"/>
        <v>396587.14</v>
      </c>
      <c r="T19" s="39">
        <f>Q19-R19</f>
        <v>-25871.750000000058</v>
      </c>
      <c r="U19" s="26">
        <f>IFERROR(Q19/R19,0)</f>
        <v>0.93476402184901897</v>
      </c>
      <c r="V19" s="31">
        <f>'[1]Proy 2023 vs 2022'!DU20</f>
        <v>380010.27560000005</v>
      </c>
      <c r="W19" s="30">
        <v>394556.19</v>
      </c>
      <c r="X19" s="30">
        <f t="shared" si="39"/>
        <v>394556.19</v>
      </c>
      <c r="Y19" s="37">
        <f t="shared" si="23"/>
        <v>-14545.914399999951</v>
      </c>
      <c r="Z19" s="13">
        <f t="shared" si="24"/>
        <v>0.96313347814920869</v>
      </c>
      <c r="AA19" s="31">
        <f>'[1]Proy 2023 vs 2022'!EY20</f>
        <v>470244.85320000001</v>
      </c>
      <c r="AB19" s="30">
        <v>493950.94</v>
      </c>
      <c r="AC19" s="30">
        <f t="shared" si="40"/>
        <v>493950.94</v>
      </c>
      <c r="AD19" s="39">
        <f t="shared" si="7"/>
        <v>-23706.08679999999</v>
      </c>
      <c r="AE19" s="26">
        <f t="shared" si="25"/>
        <v>0.95200720379234427</v>
      </c>
      <c r="AF19" s="31">
        <f>'[1]Proy 2023 vs 2022'!FW20</f>
        <v>351846.29820000002</v>
      </c>
      <c r="AG19" s="12">
        <v>393928.92</v>
      </c>
      <c r="AH19" s="12">
        <f t="shared" si="41"/>
        <v>393928.92</v>
      </c>
      <c r="AI19" s="37">
        <f t="shared" si="26"/>
        <v>-42082.621799999964</v>
      </c>
      <c r="AJ19" s="13">
        <f t="shared" si="27"/>
        <v>0.89317204281422147</v>
      </c>
      <c r="AK19" s="31">
        <f>'[1]Proy 2023 vs 2022'!GU20</f>
        <v>301752.87120000005</v>
      </c>
      <c r="AL19" s="30">
        <v>354553.71</v>
      </c>
      <c r="AM19" s="30">
        <f t="shared" si="42"/>
        <v>354553.71</v>
      </c>
      <c r="AN19" s="39">
        <f t="shared" si="10"/>
        <v>-52800.838799999969</v>
      </c>
      <c r="AO19" s="26">
        <f t="shared" si="28"/>
        <v>0.85107802482168371</v>
      </c>
      <c r="AP19" s="31">
        <f>'[1]Proy 2023 vs 2022'!HX20</f>
        <v>399980.99360000005</v>
      </c>
      <c r="AQ19" s="30">
        <v>423364.43</v>
      </c>
      <c r="AR19" s="30">
        <f t="shared" si="43"/>
        <v>423364.43</v>
      </c>
      <c r="AS19" s="37">
        <f t="shared" si="29"/>
        <v>-23383.436399999948</v>
      </c>
      <c r="AT19" s="13">
        <f t="shared" si="30"/>
        <v>0.94476759325293358</v>
      </c>
      <c r="AU19" s="31">
        <f>'[1]Proy 2023 vs 2022'!IV20</f>
        <v>359825.321</v>
      </c>
      <c r="AV19" s="30">
        <v>383169.15</v>
      </c>
      <c r="AW19" s="30">
        <f t="shared" si="44"/>
        <v>383169.15</v>
      </c>
      <c r="AX19" s="39">
        <f t="shared" si="13"/>
        <v>-23343.829000000027</v>
      </c>
      <c r="AY19" s="26">
        <f t="shared" si="31"/>
        <v>0.93907696118019934</v>
      </c>
      <c r="AZ19" s="31">
        <f>'[1]Proy 2023 vs 2022'!JT20</f>
        <v>413009.94120000006</v>
      </c>
      <c r="BA19" s="30">
        <v>467651.79</v>
      </c>
      <c r="BB19" s="30">
        <f t="shared" si="45"/>
        <v>467651.79</v>
      </c>
      <c r="BC19" s="37">
        <f t="shared" si="32"/>
        <v>-54641.84879999992</v>
      </c>
      <c r="BD19" s="13">
        <f t="shared" si="33"/>
        <v>0.88315697711752605</v>
      </c>
      <c r="BE19" s="31">
        <f>'[1]Proy 2023 vs 2022'!KW20</f>
        <v>1027997.5264000001</v>
      </c>
      <c r="BF19" s="30">
        <v>928345.39</v>
      </c>
      <c r="BG19" s="30">
        <f t="shared" si="46"/>
        <v>1027997.5264000001</v>
      </c>
      <c r="BH19" s="39">
        <f t="shared" si="16"/>
        <v>99652.136400000076</v>
      </c>
      <c r="BI19" s="26">
        <f t="shared" si="34"/>
        <v>1.107343815646028</v>
      </c>
      <c r="BJ19" s="7">
        <f>D19+I19+N19+S19+X19+AC19+AH19+AM19+AR19+AW19+BB19+BG19</f>
        <v>5347476.1826999998</v>
      </c>
      <c r="BK19" s="14">
        <f>'[1]Tabla de Proyecciones'!OK48</f>
        <v>429299.76493869768</v>
      </c>
      <c r="BL19" s="14">
        <f>'[1]Proy 2023 vs 2022'!Y20</f>
        <v>306229.90000000002</v>
      </c>
      <c r="BM19" s="12">
        <f t="shared" si="47"/>
        <v>429299.76493869768</v>
      </c>
      <c r="BN19" s="37">
        <f t="shared" si="35"/>
        <v>123069.86493869766</v>
      </c>
      <c r="BO19" s="13">
        <f t="shared" si="37"/>
        <v>1.4018871603938663</v>
      </c>
    </row>
    <row r="20" spans="1:67">
      <c r="A20" s="3" t="s">
        <v>34</v>
      </c>
      <c r="B20" s="14">
        <f>'[1]Proy 2023 vs 2022'!W21</f>
        <v>372175.85450000002</v>
      </c>
      <c r="C20" s="14">
        <v>341654</v>
      </c>
      <c r="D20" s="12">
        <f t="shared" si="38"/>
        <v>372175.85450000002</v>
      </c>
      <c r="E20" s="37">
        <f t="shared" si="18"/>
        <v>30521.854500000016</v>
      </c>
      <c r="F20" s="13">
        <f t="shared" si="19"/>
        <v>1.0893355690259736</v>
      </c>
      <c r="G20" s="14">
        <f>'[1]Proy 2023 vs 2022'!AU21</f>
        <v>375656.98200000008</v>
      </c>
      <c r="H20" s="14">
        <v>449846.47</v>
      </c>
      <c r="I20" s="12">
        <f t="shared" si="1"/>
        <v>449846.47</v>
      </c>
      <c r="J20" s="39">
        <f t="shared" si="2"/>
        <v>-74189.487999999896</v>
      </c>
      <c r="K20" s="26">
        <f t="shared" si="20"/>
        <v>0.83507820345906036</v>
      </c>
      <c r="L20" s="31">
        <f>'[1]Proy 2023 vs 2022'!BX21</f>
        <v>462364.30960000004</v>
      </c>
      <c r="M20" s="30">
        <v>624555.14</v>
      </c>
      <c r="N20" s="30">
        <f t="shared" si="3"/>
        <v>624555.14</v>
      </c>
      <c r="O20" s="37">
        <f t="shared" si="21"/>
        <v>-162190.83039999998</v>
      </c>
      <c r="P20" s="13">
        <f t="shared" si="22"/>
        <v>0.74030983012965046</v>
      </c>
      <c r="Q20" s="31">
        <f>'[1]Proy 2023 vs 2022'!CW21</f>
        <v>457778.72319999995</v>
      </c>
      <c r="R20" s="30">
        <v>539575.32999999996</v>
      </c>
      <c r="S20" s="30">
        <f t="shared" si="4"/>
        <v>539575.32999999996</v>
      </c>
      <c r="T20" s="39">
        <f>Q20-R20</f>
        <v>-81796.606800000009</v>
      </c>
      <c r="U20" s="26">
        <f>IFERROR(Q20/R20,0)</f>
        <v>0.84840558444360303</v>
      </c>
      <c r="V20" s="31">
        <f>'[1]Proy 2023 vs 2022'!DU21</f>
        <v>590193.44920000003</v>
      </c>
      <c r="W20" s="30">
        <v>541461.18000000005</v>
      </c>
      <c r="X20" s="30">
        <f t="shared" si="39"/>
        <v>590193.44920000003</v>
      </c>
      <c r="Y20" s="37">
        <f>V20-W20</f>
        <v>48732.269199999981</v>
      </c>
      <c r="Z20" s="13">
        <f>IFERROR(V20/W20,0)</f>
        <v>1.0900014091499597</v>
      </c>
      <c r="AA20" s="31">
        <f>'[1]Proy 2023 vs 2022'!EY21</f>
        <v>667816.73099999991</v>
      </c>
      <c r="AB20" s="30">
        <v>689030.6</v>
      </c>
      <c r="AC20" s="30">
        <f t="shared" si="40"/>
        <v>689030.6</v>
      </c>
      <c r="AD20" s="39">
        <f t="shared" si="7"/>
        <v>-21213.869000000064</v>
      </c>
      <c r="AE20" s="26">
        <f t="shared" si="25"/>
        <v>0.96921200742027991</v>
      </c>
      <c r="AF20" s="31">
        <f>'[1]Proy 2023 vs 2022'!FW21</f>
        <v>562157.37390000001</v>
      </c>
      <c r="AG20" s="12">
        <v>515740.71</v>
      </c>
      <c r="AH20" s="12">
        <f t="shared" si="41"/>
        <v>562157.37390000001</v>
      </c>
      <c r="AI20" s="37">
        <f t="shared" si="26"/>
        <v>46416.663899999985</v>
      </c>
      <c r="AJ20" s="13">
        <f t="shared" si="27"/>
        <v>1.0899999999999999</v>
      </c>
      <c r="AK20" s="31">
        <f>'[1]Proy 2023 vs 2022'!GU21</f>
        <v>499921.02260000003</v>
      </c>
      <c r="AL20" s="30">
        <v>458643.14</v>
      </c>
      <c r="AM20" s="30">
        <f t="shared" si="42"/>
        <v>499921.02260000003</v>
      </c>
      <c r="AN20" s="39">
        <f t="shared" si="10"/>
        <v>41277.882600000012</v>
      </c>
      <c r="AO20" s="26">
        <f t="shared" si="28"/>
        <v>1.0900000000000001</v>
      </c>
      <c r="AP20" s="31">
        <f>'[1]Proy 2023 vs 2022'!HX21</f>
        <v>538233.23640000005</v>
      </c>
      <c r="AQ20" s="30">
        <v>542987.85</v>
      </c>
      <c r="AR20" s="30">
        <f t="shared" si="43"/>
        <v>542987.85</v>
      </c>
      <c r="AS20" s="37">
        <f t="shared" si="29"/>
        <v>-4754.6135999999242</v>
      </c>
      <c r="AT20" s="13">
        <f t="shared" si="30"/>
        <v>0.99124360959457947</v>
      </c>
      <c r="AU20" s="31">
        <f>'[1]Proy 2023 vs 2022'!IV21</f>
        <v>496457.54690000002</v>
      </c>
      <c r="AV20" s="30">
        <v>482480.39</v>
      </c>
      <c r="AW20" s="30">
        <f t="shared" si="44"/>
        <v>496457.54690000002</v>
      </c>
      <c r="AX20" s="39">
        <f t="shared" si="13"/>
        <v>13977.156900000002</v>
      </c>
      <c r="AY20" s="26">
        <f t="shared" si="31"/>
        <v>1.0289693782165945</v>
      </c>
      <c r="AZ20" s="31">
        <f>'[1]Proy 2023 vs 2022'!JT21</f>
        <v>574331.60569999996</v>
      </c>
      <c r="BA20" s="30">
        <v>542709.17000000004</v>
      </c>
      <c r="BB20" s="30">
        <f t="shared" si="45"/>
        <v>574331.60569999996</v>
      </c>
      <c r="BC20" s="37">
        <f t="shared" si="32"/>
        <v>31622.435699999915</v>
      </c>
      <c r="BD20" s="13">
        <f t="shared" si="33"/>
        <v>1.0582677379488536</v>
      </c>
      <c r="BE20" s="31">
        <f>'[1]Proy 2023 vs 2022'!KW21</f>
        <v>1446301.2824000001</v>
      </c>
      <c r="BF20" s="30">
        <v>1143168.82</v>
      </c>
      <c r="BG20" s="30">
        <f t="shared" si="46"/>
        <v>1446301.2824000001</v>
      </c>
      <c r="BH20" s="39">
        <f t="shared" si="16"/>
        <v>303132.46240000008</v>
      </c>
      <c r="BI20" s="26">
        <f t="shared" si="34"/>
        <v>1.2651685884854698</v>
      </c>
      <c r="BJ20" s="7">
        <f>D20+I20+N20+S20+X20+AC20+AH20+AM20+AR20+AW20+BB20+BG20</f>
        <v>7387533.5252</v>
      </c>
      <c r="BK20" s="14">
        <f>'[1]Tabla de Proyecciones'!OK49</f>
        <v>558392.81885660836</v>
      </c>
      <c r="BL20" s="14">
        <f>'[1]Proy 2023 vs 2022'!Y21</f>
        <v>410665.92</v>
      </c>
      <c r="BM20" s="12">
        <f t="shared" si="47"/>
        <v>558392.81885660836</v>
      </c>
      <c r="BN20" s="37">
        <f t="shared" si="35"/>
        <v>147726.89885660837</v>
      </c>
      <c r="BO20" s="13">
        <f t="shared" si="37"/>
        <v>1.3597252454175122</v>
      </c>
    </row>
    <row r="21" spans="1:67">
      <c r="A21" s="3" t="s">
        <v>35</v>
      </c>
      <c r="B21" s="14">
        <f>'[1]Proy 2023 vs 2022'!W22</f>
        <v>293088.31920000003</v>
      </c>
      <c r="C21" s="14">
        <v>335592</v>
      </c>
      <c r="D21" s="12">
        <f t="shared" si="38"/>
        <v>335592</v>
      </c>
      <c r="E21" s="37">
        <f t="shared" si="18"/>
        <v>-42503.680799999973</v>
      </c>
      <c r="F21" s="13">
        <f t="shared" si="19"/>
        <v>0.87334715726239009</v>
      </c>
      <c r="G21" s="14">
        <f>'[1]Proy 2023 vs 2022'!AU22</f>
        <v>296317.14</v>
      </c>
      <c r="H21" s="14">
        <v>377317.56</v>
      </c>
      <c r="I21" s="12">
        <f t="shared" si="1"/>
        <v>377317.56</v>
      </c>
      <c r="J21" s="39">
        <f t="shared" si="2"/>
        <v>-81000.419999999984</v>
      </c>
      <c r="K21" s="26">
        <f t="shared" si="20"/>
        <v>0.78532560212676028</v>
      </c>
      <c r="L21" s="31">
        <f>'[1]Proy 2023 vs 2022'!BX22</f>
        <v>461076.61320000002</v>
      </c>
      <c r="M21" s="30">
        <v>605587.68999999994</v>
      </c>
      <c r="N21" s="30">
        <f t="shared" si="3"/>
        <v>605587.68999999994</v>
      </c>
      <c r="O21" s="37">
        <f t="shared" si="21"/>
        <v>-144511.07679999992</v>
      </c>
      <c r="P21" s="13">
        <f t="shared" si="22"/>
        <v>0.76137051795091815</v>
      </c>
      <c r="Q21" s="31">
        <f>'[1]Proy 2023 vs 2022'!CW22</f>
        <v>538223.51880000008</v>
      </c>
      <c r="R21" s="30">
        <v>603866.02</v>
      </c>
      <c r="S21" s="30">
        <f t="shared" si="4"/>
        <v>603866.02</v>
      </c>
      <c r="T21" s="39">
        <f>Q21-R21</f>
        <v>-65642.501199999941</v>
      </c>
      <c r="U21" s="26">
        <f>IFERROR(Q21/R21,0)</f>
        <v>0.89129624945612951</v>
      </c>
      <c r="V21" s="31">
        <f>'[1]Proy 2023 vs 2022'!DU22</f>
        <v>538949.04120000009</v>
      </c>
      <c r="W21" s="30">
        <v>567763.31999999995</v>
      </c>
      <c r="X21" s="30">
        <f t="shared" si="39"/>
        <v>567763.31999999995</v>
      </c>
      <c r="Y21" s="37">
        <f>V21-W21</f>
        <v>-28814.278799999855</v>
      </c>
      <c r="Z21" s="13">
        <f>IFERROR(V21/W21,0)</f>
        <v>0.94924948867778236</v>
      </c>
      <c r="AA21" s="31">
        <f>'[1]Proy 2023 vs 2022'!EY22</f>
        <v>489987.61920000007</v>
      </c>
      <c r="AB21" s="30">
        <v>777107.44</v>
      </c>
      <c r="AC21" s="30">
        <f t="shared" si="40"/>
        <v>777107.44</v>
      </c>
      <c r="AD21" s="39">
        <f t="shared" si="7"/>
        <v>-287119.82079999987</v>
      </c>
      <c r="AE21" s="26">
        <f t="shared" si="25"/>
        <v>0.63052751006990759</v>
      </c>
      <c r="AF21" s="31">
        <f>'[1]Proy 2023 vs 2022'!FW22</f>
        <v>382745.95200000005</v>
      </c>
      <c r="AG21" s="12">
        <v>585846.01</v>
      </c>
      <c r="AH21" s="12">
        <f t="shared" si="41"/>
        <v>585846.01</v>
      </c>
      <c r="AI21" s="37">
        <f t="shared" si="26"/>
        <v>-203100.05799999996</v>
      </c>
      <c r="AJ21" s="13">
        <f t="shared" si="27"/>
        <v>0.65332176965752498</v>
      </c>
      <c r="AK21" s="31">
        <f>'[1]Proy 2023 vs 2022'!GU22</f>
        <v>380154.02760000003</v>
      </c>
      <c r="AL21" s="30">
        <v>514839.21</v>
      </c>
      <c r="AM21" s="30">
        <f t="shared" si="42"/>
        <v>514839.21</v>
      </c>
      <c r="AN21" s="39">
        <f t="shared" si="10"/>
        <v>-134685.18239999999</v>
      </c>
      <c r="AO21" s="26">
        <f t="shared" si="28"/>
        <v>0.73839369693695245</v>
      </c>
      <c r="AP21" s="31">
        <f>'[1]Proy 2023 vs 2022'!HX22</f>
        <v>389668.30920000002</v>
      </c>
      <c r="AQ21" s="30">
        <v>611957.67000000004</v>
      </c>
      <c r="AR21" s="30">
        <f t="shared" si="43"/>
        <v>611957.67000000004</v>
      </c>
      <c r="AS21" s="37">
        <f t="shared" si="29"/>
        <v>-222289.36080000002</v>
      </c>
      <c r="AT21" s="13">
        <f t="shared" si="30"/>
        <v>0.63675696588621888</v>
      </c>
      <c r="AU21" s="31">
        <f>'[1]Proy 2023 vs 2022'!IV22</f>
        <v>422624.34720000008</v>
      </c>
      <c r="AV21" s="30">
        <v>512059.56</v>
      </c>
      <c r="AW21" s="30">
        <f t="shared" si="44"/>
        <v>512059.56</v>
      </c>
      <c r="AX21" s="39">
        <f t="shared" si="13"/>
        <v>-89435.212799999921</v>
      </c>
      <c r="AY21" s="26">
        <f t="shared" si="31"/>
        <v>0.82534216761815771</v>
      </c>
      <c r="AZ21" s="31">
        <f>'[1]Proy 2023 vs 2022'!JT22</f>
        <v>496208.16000000003</v>
      </c>
      <c r="BA21" s="30">
        <v>659743.64</v>
      </c>
      <c r="BB21" s="30">
        <f t="shared" si="45"/>
        <v>659743.64</v>
      </c>
      <c r="BC21" s="37">
        <f t="shared" si="32"/>
        <v>-163535.47999999998</v>
      </c>
      <c r="BD21" s="13">
        <f t="shared" si="33"/>
        <v>0.75212268813989636</v>
      </c>
      <c r="BE21" s="31">
        <f>'[1]Proy 2023 vs 2022'!KW22</f>
        <v>1766919.9080000003</v>
      </c>
      <c r="BF21" s="30">
        <v>1358905.8</v>
      </c>
      <c r="BG21" s="30">
        <f t="shared" si="46"/>
        <v>1766919.9080000003</v>
      </c>
      <c r="BH21" s="39">
        <f t="shared" si="16"/>
        <v>408014.10800000024</v>
      </c>
      <c r="BI21" s="26">
        <f t="shared" si="34"/>
        <v>1.3002519438801425</v>
      </c>
      <c r="BJ21" s="7">
        <f>D21+I21+N21+S21+X21+AC21+AH21+AM21+AR21+AW21+BB21+BG21</f>
        <v>7918600.027999999</v>
      </c>
      <c r="BK21" s="14">
        <f>'[1]Tabla de Proyecciones'!OK50</f>
        <v>356847.40460196731</v>
      </c>
      <c r="BL21" s="14">
        <v>335592</v>
      </c>
      <c r="BM21" s="12">
        <f t="shared" si="47"/>
        <v>356847.40460196731</v>
      </c>
      <c r="BN21" s="37">
        <f t="shared" si="35"/>
        <v>21255.404601967311</v>
      </c>
      <c r="BO21" s="13">
        <f t="shared" si="37"/>
        <v>1.0633370420092472</v>
      </c>
    </row>
    <row r="22" spans="1:67">
      <c r="A22" s="3" t="s">
        <v>36</v>
      </c>
      <c r="B22" s="14">
        <f>'[1]Proy 2023 vs 2022'!W23</f>
        <v>264933.97940000001</v>
      </c>
      <c r="C22" s="14">
        <v>211274</v>
      </c>
      <c r="D22" s="12">
        <f t="shared" si="38"/>
        <v>264933.97940000001</v>
      </c>
      <c r="E22" s="37">
        <f t="shared" si="18"/>
        <v>53659.979400000011</v>
      </c>
      <c r="F22" s="13">
        <f t="shared" si="19"/>
        <v>1.2539828819447731</v>
      </c>
      <c r="G22" s="14">
        <f>'[1]Proy 2023 vs 2022'!AU23</f>
        <v>339118.52999999997</v>
      </c>
      <c r="H22" s="14">
        <v>249446.42</v>
      </c>
      <c r="I22" s="12">
        <f t="shared" si="1"/>
        <v>339118.52999999997</v>
      </c>
      <c r="J22" s="39">
        <f t="shared" si="2"/>
        <v>89672.109999999957</v>
      </c>
      <c r="K22" s="26">
        <f t="shared" si="20"/>
        <v>1.3594844536153292</v>
      </c>
      <c r="L22" s="31">
        <f>'[1]Proy 2023 vs 2022'!BX23</f>
        <v>332347.212</v>
      </c>
      <c r="M22" s="30">
        <v>308239.45</v>
      </c>
      <c r="N22" s="30">
        <f t="shared" si="3"/>
        <v>332347.212</v>
      </c>
      <c r="O22" s="37">
        <f t="shared" si="21"/>
        <v>24107.761999999988</v>
      </c>
      <c r="P22" s="13">
        <f t="shared" si="22"/>
        <v>1.0782111504546221</v>
      </c>
      <c r="Q22" s="31">
        <f>'[1]Proy 2023 vs 2022'!CW23</f>
        <v>350261.46360000002</v>
      </c>
      <c r="R22" s="30">
        <v>324316.17</v>
      </c>
      <c r="S22" s="30">
        <f t="shared" si="4"/>
        <v>350261.46360000002</v>
      </c>
      <c r="T22" s="39">
        <f>Q22-R22</f>
        <v>25945.293600000034</v>
      </c>
      <c r="U22" s="26">
        <f>IFERROR(Q22/R22,0)</f>
        <v>1.08</v>
      </c>
      <c r="V22" s="31">
        <f>'[1]Proy 2023 vs 2022'!DU23</f>
        <v>354640.43160000001</v>
      </c>
      <c r="W22" s="30">
        <v>328370.77</v>
      </c>
      <c r="X22" s="30">
        <f t="shared" si="39"/>
        <v>354640.43160000001</v>
      </c>
      <c r="Y22" s="37">
        <f t="shared" si="23"/>
        <v>26269.661599999992</v>
      </c>
      <c r="Z22" s="13">
        <f t="shared" si="24"/>
        <v>1.08</v>
      </c>
      <c r="AA22" s="31">
        <f>'[1]Proy 2023 vs 2022'!EY23</f>
        <v>408922.57080000004</v>
      </c>
      <c r="AB22" s="30">
        <v>401151.55</v>
      </c>
      <c r="AC22" s="30">
        <f t="shared" si="40"/>
        <v>408922.57080000004</v>
      </c>
      <c r="AD22" s="39">
        <f t="shared" si="7"/>
        <v>7771.0208000000566</v>
      </c>
      <c r="AE22" s="26">
        <f t="shared" si="25"/>
        <v>1.0193717830580489</v>
      </c>
      <c r="AF22" s="31">
        <f>'[1]Proy 2023 vs 2022'!FW23</f>
        <v>295785.72360000003</v>
      </c>
      <c r="AG22" s="12">
        <v>273875.67</v>
      </c>
      <c r="AH22" s="12">
        <f t="shared" si="41"/>
        <v>295785.72360000003</v>
      </c>
      <c r="AI22" s="37">
        <f t="shared" si="26"/>
        <v>21910.053600000043</v>
      </c>
      <c r="AJ22" s="13">
        <f t="shared" si="27"/>
        <v>1.08</v>
      </c>
      <c r="AK22" s="31">
        <f>'[1]Proy 2023 vs 2022'!GU23</f>
        <v>290318.75280000002</v>
      </c>
      <c r="AL22" s="30">
        <v>268813.65999999997</v>
      </c>
      <c r="AM22" s="30">
        <f t="shared" si="42"/>
        <v>290318.75280000002</v>
      </c>
      <c r="AN22" s="39">
        <f t="shared" si="10"/>
        <v>21505.092800000042</v>
      </c>
      <c r="AO22" s="26">
        <f t="shared" si="28"/>
        <v>1.08</v>
      </c>
      <c r="AP22" s="31">
        <f>'[1]Proy 2023 vs 2022'!HX23</f>
        <v>348245.16840000002</v>
      </c>
      <c r="AQ22" s="30">
        <v>339596.29</v>
      </c>
      <c r="AR22" s="30">
        <f t="shared" si="43"/>
        <v>348245.16840000002</v>
      </c>
      <c r="AS22" s="37">
        <f t="shared" si="29"/>
        <v>8648.8784000000451</v>
      </c>
      <c r="AT22" s="13">
        <f t="shared" si="30"/>
        <v>1.0254681180409835</v>
      </c>
      <c r="AU22" s="31">
        <f>'[1]Proy 2023 vs 2022'!IV23</f>
        <v>328209.94800000003</v>
      </c>
      <c r="AV22" s="30">
        <v>335766.41</v>
      </c>
      <c r="AW22" s="30">
        <f t="shared" si="44"/>
        <v>335766.41</v>
      </c>
      <c r="AX22" s="39">
        <f t="shared" si="13"/>
        <v>-7556.4619999999413</v>
      </c>
      <c r="AY22" s="26">
        <f t="shared" si="31"/>
        <v>0.97749488401773144</v>
      </c>
      <c r="AZ22" s="31">
        <f>'[1]Proy 2023 vs 2022'!JT23</f>
        <v>342944.94960000005</v>
      </c>
      <c r="BA22" s="30">
        <v>382110.67</v>
      </c>
      <c r="BB22" s="30">
        <f t="shared" si="45"/>
        <v>382110.67</v>
      </c>
      <c r="BC22" s="37">
        <f t="shared" si="32"/>
        <v>-39165.720399999933</v>
      </c>
      <c r="BD22" s="13">
        <f t="shared" si="33"/>
        <v>0.89750163113738768</v>
      </c>
      <c r="BE22" s="31">
        <f>'[1]Proy 2023 vs 2022'!KW23</f>
        <v>1039780.5912000001</v>
      </c>
      <c r="BF22" s="30">
        <v>787204.59</v>
      </c>
      <c r="BG22" s="30">
        <f t="shared" si="46"/>
        <v>1039780.5912000001</v>
      </c>
      <c r="BH22" s="39">
        <f t="shared" si="16"/>
        <v>252576.00120000017</v>
      </c>
      <c r="BI22" s="26">
        <f t="shared" si="34"/>
        <v>1.3208517892407108</v>
      </c>
      <c r="BJ22" s="7">
        <f>D22+I22+N22+S22+X22+AC22+AH22+AM22+AR22+AW22+BB22+BG22</f>
        <v>4742231.5033999998</v>
      </c>
      <c r="BK22" s="14">
        <f>'[1]Tabla de Proyecciones'!OK51</f>
        <v>392815.53193404624</v>
      </c>
      <c r="BL22" s="14">
        <f>'[1]Proy 2023 vs 2022'!Y23</f>
        <v>283702.78999999998</v>
      </c>
      <c r="BM22" s="12">
        <f t="shared" si="47"/>
        <v>392815.53193404624</v>
      </c>
      <c r="BN22" s="37">
        <f t="shared" si="35"/>
        <v>109112.74193404627</v>
      </c>
      <c r="BO22" s="13">
        <f t="shared" si="37"/>
        <v>1.3846022872529602</v>
      </c>
    </row>
    <row r="23" spans="1:67">
      <c r="A23" s="3" t="s">
        <v>37</v>
      </c>
      <c r="B23" s="14">
        <f>'[1]Proy 2023 vs 2022'!W24</f>
        <v>328623.04979999998</v>
      </c>
      <c r="C23" s="14">
        <v>284824</v>
      </c>
      <c r="D23" s="12">
        <f t="shared" si="38"/>
        <v>328623.04979999998</v>
      </c>
      <c r="E23" s="37">
        <f t="shared" si="18"/>
        <v>43799.049799999979</v>
      </c>
      <c r="F23" s="13">
        <f t="shared" si="19"/>
        <v>1.1537758398168694</v>
      </c>
      <c r="G23" s="14">
        <f>'[1]Proy 2023 vs 2022'!AU24</f>
        <v>515672.00750000007</v>
      </c>
      <c r="H23" s="14">
        <v>288490.58</v>
      </c>
      <c r="I23" s="12">
        <f t="shared" si="1"/>
        <v>515672.00750000007</v>
      </c>
      <c r="J23" s="39">
        <f t="shared" si="2"/>
        <v>227181.42750000005</v>
      </c>
      <c r="K23" s="26">
        <f t="shared" si="20"/>
        <v>1.7874830003114834</v>
      </c>
      <c r="L23" s="31">
        <f>'[1]Proy 2023 vs 2022'!BX24</f>
        <v>436666.29119999998</v>
      </c>
      <c r="M23" s="30">
        <v>404320.64</v>
      </c>
      <c r="N23" s="30">
        <f t="shared" si="3"/>
        <v>436666.29119999998</v>
      </c>
      <c r="O23" s="37">
        <f t="shared" si="21"/>
        <v>32345.651199999964</v>
      </c>
      <c r="P23" s="13">
        <f t="shared" si="22"/>
        <v>1.0799999999999998</v>
      </c>
      <c r="Q23" s="31">
        <f>'[1]Proy 2023 vs 2022'!CW24</f>
        <v>417774.12120000005</v>
      </c>
      <c r="R23" s="30">
        <v>386827.89</v>
      </c>
      <c r="S23" s="30">
        <f t="shared" si="4"/>
        <v>417774.12120000005</v>
      </c>
      <c r="T23" s="39">
        <f>Q23-R23</f>
        <v>30946.231200000038</v>
      </c>
      <c r="U23" s="15">
        <f>IFERROR(Q23/R23,0)</f>
        <v>1.08</v>
      </c>
      <c r="V23" s="31">
        <f>'[1]Proy 2023 vs 2022'!DU24</f>
        <v>447499.27439999999</v>
      </c>
      <c r="W23" s="30">
        <v>414351.18</v>
      </c>
      <c r="X23" s="30">
        <f t="shared" si="39"/>
        <v>447499.27439999999</v>
      </c>
      <c r="Y23" s="37">
        <f t="shared" si="23"/>
        <v>33148.094400000002</v>
      </c>
      <c r="Z23" s="13">
        <f t="shared" si="24"/>
        <v>1.08</v>
      </c>
      <c r="AA23" s="31">
        <f>'[1]Proy 2023 vs 2022'!EY24</f>
        <v>444588.26880000002</v>
      </c>
      <c r="AB23" s="30">
        <v>486338.07</v>
      </c>
      <c r="AC23" s="30">
        <f t="shared" si="40"/>
        <v>486338.07</v>
      </c>
      <c r="AD23" s="39">
        <f t="shared" si="7"/>
        <v>-41749.801199999987</v>
      </c>
      <c r="AE23" s="26">
        <f t="shared" si="25"/>
        <v>0.91415477468173534</v>
      </c>
      <c r="AF23" s="31">
        <f>'[1]Proy 2023 vs 2022'!FW24</f>
        <v>415242.26640000002</v>
      </c>
      <c r="AG23" s="12">
        <v>384483.58</v>
      </c>
      <c r="AH23" s="12">
        <f t="shared" si="41"/>
        <v>415242.26640000002</v>
      </c>
      <c r="AI23" s="37">
        <f t="shared" si="26"/>
        <v>30758.686400000006</v>
      </c>
      <c r="AJ23" s="13">
        <f t="shared" si="27"/>
        <v>1.08</v>
      </c>
      <c r="AK23" s="31">
        <f>'[1]Proy 2023 vs 2022'!GU24</f>
        <v>472013.00640000001</v>
      </c>
      <c r="AL23" s="30">
        <v>437049.08</v>
      </c>
      <c r="AM23" s="30">
        <f t="shared" si="42"/>
        <v>472013.00640000001</v>
      </c>
      <c r="AN23" s="39">
        <f t="shared" si="10"/>
        <v>34963.926399999997</v>
      </c>
      <c r="AO23" s="26">
        <f t="shared" si="28"/>
        <v>1.08</v>
      </c>
      <c r="AP23" s="31">
        <f>'[1]Proy 2023 vs 2022'!HX24</f>
        <v>434165.07600000006</v>
      </c>
      <c r="AQ23" s="30">
        <v>402004.7</v>
      </c>
      <c r="AR23" s="30">
        <f t="shared" si="43"/>
        <v>434165.07600000006</v>
      </c>
      <c r="AS23" s="37">
        <f t="shared" si="29"/>
        <v>32160.376000000047</v>
      </c>
      <c r="AT23" s="13">
        <f t="shared" si="30"/>
        <v>1.08</v>
      </c>
      <c r="AU23" s="31">
        <f>'[1]Proy 2023 vs 2022'!IV24</f>
        <v>547551.66119999997</v>
      </c>
      <c r="AV23" s="30">
        <v>471812.12</v>
      </c>
      <c r="AW23" s="30">
        <f t="shared" si="44"/>
        <v>547551.66119999997</v>
      </c>
      <c r="AX23" s="39">
        <f t="shared" si="13"/>
        <v>75739.541199999978</v>
      </c>
      <c r="AY23" s="26">
        <f t="shared" si="31"/>
        <v>1.1605290283768039</v>
      </c>
      <c r="AZ23" s="31">
        <f>'[1]Proy 2023 vs 2022'!JT24</f>
        <v>571611.38400000008</v>
      </c>
      <c r="BA23" s="30">
        <v>529069.80000000005</v>
      </c>
      <c r="BB23" s="30">
        <f t="shared" si="45"/>
        <v>571611.38400000008</v>
      </c>
      <c r="BC23" s="37">
        <f t="shared" si="32"/>
        <v>42541.584000000032</v>
      </c>
      <c r="BD23" s="13">
        <f t="shared" si="33"/>
        <v>1.0804082637111398</v>
      </c>
      <c r="BE23" s="31">
        <f>'[1]Proy 2023 vs 2022'!KW24</f>
        <v>1802315.1431999998</v>
      </c>
      <c r="BF23" s="30">
        <v>638916</v>
      </c>
      <c r="BG23" s="30">
        <f t="shared" si="46"/>
        <v>1802315.1431999998</v>
      </c>
      <c r="BH23" s="39">
        <f t="shared" si="16"/>
        <v>1163399.1431999998</v>
      </c>
      <c r="BI23" s="26">
        <f t="shared" si="34"/>
        <v>2.820895302668895</v>
      </c>
      <c r="BJ23" s="7">
        <f>D23+I23+N23+S23+X23+AC23+AH23+AM23+AR23+AW23+BB23+BG23</f>
        <v>6875471.3512999984</v>
      </c>
      <c r="BK23" s="14">
        <f>'[1]Tabla de Proyecciones'!OK52</f>
        <v>538811.83359652583</v>
      </c>
      <c r="BL23" s="14">
        <f>'[1]Proy 2023 vs 2022'!Y24</f>
        <v>370139.30000000005</v>
      </c>
      <c r="BM23" s="12">
        <f t="shared" si="47"/>
        <v>538811.83359652583</v>
      </c>
      <c r="BN23" s="37">
        <f t="shared" si="35"/>
        <v>168672.53359652578</v>
      </c>
      <c r="BO23" s="13">
        <f t="shared" si="37"/>
        <v>1.4557001474756281</v>
      </c>
    </row>
    <row r="24" spans="1:67">
      <c r="A24" s="4" t="s">
        <v>38</v>
      </c>
      <c r="B24" s="14">
        <f>'[1]Proy 2023 vs 2022'!W25</f>
        <v>475623.32020000002</v>
      </c>
      <c r="C24" s="14">
        <v>509892</v>
      </c>
      <c r="D24" s="12">
        <f t="shared" si="38"/>
        <v>509892</v>
      </c>
      <c r="E24" s="37">
        <f t="shared" si="18"/>
        <v>-34268.679799999984</v>
      </c>
      <c r="F24" s="13">
        <f t="shared" si="19"/>
        <v>0.93279227797259034</v>
      </c>
      <c r="G24" s="14">
        <f>'[1]Proy 2023 vs 2022'!AU25</f>
        <v>456037.39650000003</v>
      </c>
      <c r="H24" s="14">
        <v>517258.87</v>
      </c>
      <c r="I24" s="12">
        <f t="shared" si="1"/>
        <v>517258.87</v>
      </c>
      <c r="J24" s="39">
        <f t="shared" si="2"/>
        <v>-61221.473499999964</v>
      </c>
      <c r="K24" s="26">
        <f t="shared" si="20"/>
        <v>0.8816424868654259</v>
      </c>
      <c r="L24" s="31">
        <f>'[1]Proy 2023 vs 2022'!BX25</f>
        <v>717521.277</v>
      </c>
      <c r="M24" s="30">
        <v>714087.3</v>
      </c>
      <c r="N24" s="30">
        <f t="shared" si="3"/>
        <v>717521.277</v>
      </c>
      <c r="O24" s="37">
        <f t="shared" si="21"/>
        <v>3433.9769999999553</v>
      </c>
      <c r="P24" s="13">
        <f t="shared" si="22"/>
        <v>1.0048089036172467</v>
      </c>
      <c r="Q24" s="31">
        <f>'[1]Proy 2023 vs 2022'!CW25</f>
        <v>605862.89500000002</v>
      </c>
      <c r="R24" s="30">
        <v>672813.93</v>
      </c>
      <c r="S24" s="30">
        <f t="shared" si="4"/>
        <v>672813.93</v>
      </c>
      <c r="T24" s="39">
        <f>Q24-R24</f>
        <v>-66951.035000000033</v>
      </c>
      <c r="U24" s="26">
        <f>IFERROR(Q24/R24,0)</f>
        <v>0.90049100945338623</v>
      </c>
      <c r="V24" s="31">
        <f>'[1]Proy 2023 vs 2022'!DU25</f>
        <v>706129.41300000006</v>
      </c>
      <c r="W24" s="30">
        <v>720562.64</v>
      </c>
      <c r="X24" s="30">
        <f t="shared" si="39"/>
        <v>720562.64</v>
      </c>
      <c r="Y24" s="37">
        <f t="shared" si="23"/>
        <v>-14433.226999999955</v>
      </c>
      <c r="Z24" s="13">
        <f t="shared" si="24"/>
        <v>0.97996950410862271</v>
      </c>
      <c r="AA24" s="31">
        <f>'[1]Proy 2023 vs 2022'!EY25</f>
        <v>899823.27600000007</v>
      </c>
      <c r="AB24" s="30">
        <v>1098946.78</v>
      </c>
      <c r="AC24" s="30">
        <f t="shared" si="40"/>
        <v>1098946.78</v>
      </c>
      <c r="AD24" s="39">
        <f t="shared" si="7"/>
        <v>-199123.50399999996</v>
      </c>
      <c r="AE24" s="26">
        <f t="shared" si="25"/>
        <v>0.81880514359394185</v>
      </c>
      <c r="AF24" s="31">
        <f>'[1]Proy 2023 vs 2022'!FW25</f>
        <v>753011.47899999993</v>
      </c>
      <c r="AG24" s="12">
        <v>767154.82</v>
      </c>
      <c r="AH24" s="12">
        <f t="shared" si="41"/>
        <v>767154.82</v>
      </c>
      <c r="AI24" s="37">
        <f t="shared" si="26"/>
        <v>-14143.341000000015</v>
      </c>
      <c r="AJ24" s="13">
        <f t="shared" si="27"/>
        <v>0.98156390257705739</v>
      </c>
      <c r="AK24" s="31">
        <f>'[1]Proy 2023 vs 2022'!GU25</f>
        <v>643801.79599999997</v>
      </c>
      <c r="AL24" s="30">
        <v>613955.18999999994</v>
      </c>
      <c r="AM24" s="30">
        <f t="shared" si="42"/>
        <v>643801.79599999997</v>
      </c>
      <c r="AN24" s="39">
        <f t="shared" si="10"/>
        <v>29846.606000000029</v>
      </c>
      <c r="AO24" s="26">
        <f t="shared" si="28"/>
        <v>1.0486136553385925</v>
      </c>
      <c r="AP24" s="31">
        <f>'[1]Proy 2023 vs 2022'!HX25</f>
        <v>790744.40500000003</v>
      </c>
      <c r="AQ24" s="30">
        <v>739606.66</v>
      </c>
      <c r="AR24" s="30">
        <f t="shared" si="43"/>
        <v>790744.40500000003</v>
      </c>
      <c r="AS24" s="37">
        <f t="shared" si="29"/>
        <v>51137.744999999995</v>
      </c>
      <c r="AT24" s="13">
        <f t="shared" si="30"/>
        <v>1.0691418124871941</v>
      </c>
      <c r="AU24" s="31">
        <f>'[1]Proy 2023 vs 2022'!IV25</f>
        <v>679510.46900000004</v>
      </c>
      <c r="AV24" s="30">
        <v>617736.79</v>
      </c>
      <c r="AW24" s="30">
        <f t="shared" si="44"/>
        <v>679510.46900000004</v>
      </c>
      <c r="AX24" s="39">
        <f t="shared" si="13"/>
        <v>61773.679000000004</v>
      </c>
      <c r="AY24" s="26">
        <f t="shared" si="31"/>
        <v>1.1000000000000001</v>
      </c>
      <c r="AZ24" s="31">
        <f>'[1]Proy 2023 vs 2022'!JT25</f>
        <v>670415.38300000003</v>
      </c>
      <c r="BA24" s="30">
        <v>762536.92</v>
      </c>
      <c r="BB24" s="30">
        <f t="shared" si="45"/>
        <v>762536.92</v>
      </c>
      <c r="BC24" s="37">
        <f t="shared" si="32"/>
        <v>-92121.537000000011</v>
      </c>
      <c r="BD24" s="13">
        <f t="shared" si="33"/>
        <v>0.8791907190539705</v>
      </c>
      <c r="BE24" s="31">
        <f>'[1]Proy 2023 vs 2022'!KW25</f>
        <v>1449711.3904000001</v>
      </c>
      <c r="BF24" s="30">
        <v>1630760.53</v>
      </c>
      <c r="BG24" s="30">
        <f t="shared" si="46"/>
        <v>1630760.53</v>
      </c>
      <c r="BH24" s="39">
        <f t="shared" si="16"/>
        <v>-181049.13959999988</v>
      </c>
      <c r="BI24" s="26">
        <f t="shared" si="34"/>
        <v>0.88897870884819619</v>
      </c>
      <c r="BJ24" s="7">
        <f>D24+I24+N24+S24+X24+AC24+AH24+AM24+AR24+AW24+BB24+BG24</f>
        <v>9511504.4370000008</v>
      </c>
      <c r="BK24" s="14">
        <f>'[1]Tabla de Proyecciones'!OK53</f>
        <v>650677.21839966811</v>
      </c>
      <c r="BL24" s="14">
        <v>509892</v>
      </c>
      <c r="BM24" s="12">
        <f t="shared" si="47"/>
        <v>650677.21839966811</v>
      </c>
      <c r="BN24" s="37">
        <f t="shared" si="35"/>
        <v>140785.21839966811</v>
      </c>
      <c r="BO24" s="13">
        <f t="shared" si="37"/>
        <v>1.2761079177544816</v>
      </c>
    </row>
    <row r="25" spans="1:67">
      <c r="A25" s="5" t="s">
        <v>39</v>
      </c>
      <c r="B25" s="14">
        <f>'[1]Proy 2023 vs 2022'!W26</f>
        <v>803779.82149999985</v>
      </c>
      <c r="C25" s="14">
        <v>503495</v>
      </c>
      <c r="D25" s="12">
        <f t="shared" si="38"/>
        <v>803779.82149999985</v>
      </c>
      <c r="E25" s="37">
        <f t="shared" si="18"/>
        <v>300284.82149999985</v>
      </c>
      <c r="F25" s="13">
        <f t="shared" si="19"/>
        <v>1.596400801398226</v>
      </c>
      <c r="G25" s="14">
        <f>'[1]Proy 2023 vs 2022'!AU26</f>
        <v>809897.723</v>
      </c>
      <c r="H25" s="14">
        <v>523730.77</v>
      </c>
      <c r="I25" s="12">
        <f t="shared" si="1"/>
        <v>809897.723</v>
      </c>
      <c r="J25" s="39">
        <f t="shared" si="2"/>
        <v>286166.95299999998</v>
      </c>
      <c r="K25" s="26">
        <f t="shared" si="20"/>
        <v>1.5464008788332217</v>
      </c>
      <c r="L25" s="31">
        <f>'[1]Proy 2023 vs 2022'!BX26</f>
        <v>860693.93300000008</v>
      </c>
      <c r="M25" s="30">
        <v>782449.03</v>
      </c>
      <c r="N25" s="30">
        <f t="shared" si="3"/>
        <v>860693.93300000008</v>
      </c>
      <c r="O25" s="37">
        <f t="shared" si="21"/>
        <v>78244.903000000049</v>
      </c>
      <c r="P25" s="13">
        <f t="shared" si="22"/>
        <v>1.1000000000000001</v>
      </c>
      <c r="Q25" s="31">
        <f>'[1]Proy 2023 vs 2022'!CW26</f>
        <v>772652.15500000014</v>
      </c>
      <c r="R25" s="30">
        <v>702411.05</v>
      </c>
      <c r="S25" s="30">
        <f t="shared" si="4"/>
        <v>772652.15500000014</v>
      </c>
      <c r="T25" s="39">
        <f>Q25-R25</f>
        <v>70241.105000000098</v>
      </c>
      <c r="U25" s="26">
        <f>IFERROR(Q25/R25,0)</f>
        <v>1.1000000000000001</v>
      </c>
      <c r="V25" s="31">
        <f>'[1]Proy 2023 vs 2022'!DU26</f>
        <v>913073.98600000003</v>
      </c>
      <c r="W25" s="30">
        <v>830067.26</v>
      </c>
      <c r="X25" s="30">
        <f t="shared" si="39"/>
        <v>913073.98600000003</v>
      </c>
      <c r="Y25" s="37">
        <f t="shared" si="23"/>
        <v>83006.726000000024</v>
      </c>
      <c r="Z25" s="13">
        <f t="shared" si="24"/>
        <v>1.1000000000000001</v>
      </c>
      <c r="AA25" s="31">
        <f>'[1]Proy 2023 vs 2022'!EY26</f>
        <v>1089696.4540000001</v>
      </c>
      <c r="AB25" s="30">
        <v>990633.14</v>
      </c>
      <c r="AC25" s="30">
        <f t="shared" si="40"/>
        <v>1089696.4540000001</v>
      </c>
      <c r="AD25" s="39">
        <f t="shared" si="7"/>
        <v>99063.314000000129</v>
      </c>
      <c r="AE25" s="26">
        <f t="shared" si="25"/>
        <v>1.1000000000000001</v>
      </c>
      <c r="AF25" s="31">
        <f>'[1]Proy 2023 vs 2022'!FW26</f>
        <v>974461.12950000004</v>
      </c>
      <c r="AG25" s="12">
        <v>835527.62</v>
      </c>
      <c r="AH25" s="12">
        <f t="shared" si="41"/>
        <v>974461.12950000004</v>
      </c>
      <c r="AI25" s="37">
        <f t="shared" si="26"/>
        <v>138933.50950000004</v>
      </c>
      <c r="AJ25" s="13">
        <f t="shared" si="27"/>
        <v>1.1662823659856989</v>
      </c>
      <c r="AK25" s="31">
        <f>'[1]Proy 2023 vs 2022'!GU26</f>
        <v>1242034.8640000001</v>
      </c>
      <c r="AL25" s="30">
        <v>887167.76</v>
      </c>
      <c r="AM25" s="30">
        <f t="shared" si="42"/>
        <v>1242034.8640000001</v>
      </c>
      <c r="AN25" s="39">
        <f t="shared" si="10"/>
        <v>354867.10400000005</v>
      </c>
      <c r="AO25" s="26">
        <f t="shared" si="28"/>
        <v>1.4000000000000001</v>
      </c>
      <c r="AP25" s="31">
        <f>'[1]Proy 2023 vs 2022'!HX26</f>
        <v>1148904.9990000001</v>
      </c>
      <c r="AQ25" s="30">
        <v>1044459.09</v>
      </c>
      <c r="AR25" s="30">
        <f t="shared" si="43"/>
        <v>1148904.9990000001</v>
      </c>
      <c r="AS25" s="37">
        <f t="shared" si="29"/>
        <v>104445.9090000001</v>
      </c>
      <c r="AT25" s="13">
        <f t="shared" si="30"/>
        <v>1.1000000000000001</v>
      </c>
      <c r="AU25" s="31">
        <f>'[1]Proy 2023 vs 2022'!IV26</f>
        <v>1189051.4475</v>
      </c>
      <c r="AV25" s="30">
        <v>982956.59</v>
      </c>
      <c r="AW25" s="30">
        <f t="shared" si="44"/>
        <v>1189051.4475</v>
      </c>
      <c r="AX25" s="39">
        <f t="shared" si="13"/>
        <v>206094.85750000004</v>
      </c>
      <c r="AY25" s="26">
        <f t="shared" si="31"/>
        <v>1.2096683206528989</v>
      </c>
      <c r="AZ25" s="31">
        <f>'[1]Proy 2023 vs 2022'!JT26</f>
        <v>900527.33100000001</v>
      </c>
      <c r="BA25" s="30">
        <v>982527.77</v>
      </c>
      <c r="BB25" s="30">
        <f t="shared" si="45"/>
        <v>982527.77</v>
      </c>
      <c r="BC25" s="37">
        <f t="shared" si="32"/>
        <v>-82000.439000000013</v>
      </c>
      <c r="BD25" s="13">
        <f t="shared" si="33"/>
        <v>0.9165413523121082</v>
      </c>
      <c r="BE25" s="31">
        <f>'[1]Proy 2023 vs 2022'!KW26</f>
        <v>2382570.9232000001</v>
      </c>
      <c r="BF25" s="30">
        <v>1406990.28</v>
      </c>
      <c r="BG25" s="30">
        <f t="shared" si="46"/>
        <v>2382570.9232000001</v>
      </c>
      <c r="BH25" s="39">
        <f t="shared" si="16"/>
        <v>975580.64320000005</v>
      </c>
      <c r="BI25" s="26">
        <f t="shared" si="34"/>
        <v>1.6933812244957371</v>
      </c>
      <c r="BJ25" s="7">
        <f>D25+I25+N25+S25+X25+AC25+AH25+AM25+AR25+AW25+BB25+BG25</f>
        <v>13169345.205700001</v>
      </c>
      <c r="BK25" s="14">
        <f>'[1]Tabla de Proyecciones'!OK54</f>
        <v>1290375.5996345577</v>
      </c>
      <c r="BL25" s="14">
        <f>'[1]Proy 2023 vs 2022'!Y26</f>
        <v>907659.38</v>
      </c>
      <c r="BM25" s="12">
        <f t="shared" si="47"/>
        <v>1290375.5996345577</v>
      </c>
      <c r="BN25" s="37">
        <f t="shared" si="35"/>
        <v>382716.21963455772</v>
      </c>
      <c r="BO25" s="13">
        <f t="shared" si="37"/>
        <v>1.4216518091120898</v>
      </c>
    </row>
    <row r="26" spans="1:67">
      <c r="A26" s="5" t="s">
        <v>40</v>
      </c>
      <c r="B26" s="14">
        <f>'[1]Proy 2023 vs 2022'!W27</f>
        <v>407388.01199999999</v>
      </c>
      <c r="C26" s="14">
        <v>377937</v>
      </c>
      <c r="D26" s="12">
        <f t="shared" si="38"/>
        <v>407388.01199999999</v>
      </c>
      <c r="E26" s="37">
        <f t="shared" si="18"/>
        <v>29451.011999999988</v>
      </c>
      <c r="F26" s="13">
        <f t="shared" si="19"/>
        <v>1.0779257177783599</v>
      </c>
      <c r="G26" s="14">
        <f>'[1]Proy 2023 vs 2022'!AU27</f>
        <v>389629.52199999994</v>
      </c>
      <c r="H26" s="14">
        <v>406641.07</v>
      </c>
      <c r="I26" s="12">
        <f t="shared" si="1"/>
        <v>406641.07</v>
      </c>
      <c r="J26" s="39">
        <f t="shared" si="2"/>
        <v>-17011.548000000068</v>
      </c>
      <c r="K26" s="26">
        <f t="shared" si="20"/>
        <v>0.95816569142905295</v>
      </c>
      <c r="L26" s="31">
        <f>'[1]Proy 2023 vs 2022'!BX27</f>
        <v>546665.13</v>
      </c>
      <c r="M26" s="30">
        <v>509202.95</v>
      </c>
      <c r="N26" s="30">
        <f t="shared" si="3"/>
        <v>546665.13</v>
      </c>
      <c r="O26" s="37">
        <f t="shared" si="21"/>
        <v>37462.179999999993</v>
      </c>
      <c r="P26" s="13">
        <f t="shared" si="22"/>
        <v>1.0735702336367061</v>
      </c>
      <c r="Q26" s="31">
        <f>'[1]Proy 2023 vs 2022'!CW27</f>
        <v>532832.54200000002</v>
      </c>
      <c r="R26" s="30">
        <v>586759.46</v>
      </c>
      <c r="S26" s="30">
        <f t="shared" si="4"/>
        <v>586759.46</v>
      </c>
      <c r="T26" s="39">
        <f>Q26-R26</f>
        <v>-53926.917999999947</v>
      </c>
      <c r="U26" s="26">
        <f>IFERROR(Q26/R26,0)</f>
        <v>0.90809365391399066</v>
      </c>
      <c r="V26" s="31">
        <f>'[1]Proy 2023 vs 2022'!DU27</f>
        <v>592092.02800000005</v>
      </c>
      <c r="W26" s="30">
        <v>626304.31999999995</v>
      </c>
      <c r="X26" s="30">
        <f t="shared" si="39"/>
        <v>626304.31999999995</v>
      </c>
      <c r="Y26" s="37">
        <f t="shared" si="23"/>
        <v>-34212.291999999899</v>
      </c>
      <c r="Z26" s="13">
        <f t="shared" si="24"/>
        <v>0.94537433176255292</v>
      </c>
      <c r="AA26" s="31">
        <f>'[1]Proy 2023 vs 2022'!EY27</f>
        <v>738328.45900000003</v>
      </c>
      <c r="AB26" s="30">
        <v>767831.72</v>
      </c>
      <c r="AC26" s="30">
        <f t="shared" si="40"/>
        <v>767831.72</v>
      </c>
      <c r="AD26" s="39">
        <f t="shared" si="7"/>
        <v>-29503.26099999994</v>
      </c>
      <c r="AE26" s="26">
        <f t="shared" si="25"/>
        <v>0.96157587628705943</v>
      </c>
      <c r="AF26" s="31">
        <f>'[1]Proy 2023 vs 2022'!FW27</f>
        <v>685525.80800000008</v>
      </c>
      <c r="AG26" s="12">
        <v>671491.57</v>
      </c>
      <c r="AH26" s="12">
        <f t="shared" si="41"/>
        <v>685525.80800000008</v>
      </c>
      <c r="AI26" s="37">
        <f t="shared" si="26"/>
        <v>14034.238000000129</v>
      </c>
      <c r="AJ26" s="13">
        <f t="shared" si="27"/>
        <v>1.0209000955886909</v>
      </c>
      <c r="AK26" s="31">
        <f>'[1]Proy 2023 vs 2022'!GU27</f>
        <v>529607.47400000005</v>
      </c>
      <c r="AL26" s="30">
        <v>486463.19</v>
      </c>
      <c r="AM26" s="30">
        <f t="shared" si="42"/>
        <v>529607.47400000005</v>
      </c>
      <c r="AN26" s="39">
        <f t="shared" si="10"/>
        <v>43144.284000000043</v>
      </c>
      <c r="AO26" s="26">
        <f t="shared" si="28"/>
        <v>1.0886897197709862</v>
      </c>
      <c r="AP26" s="31">
        <f>'[1]Proy 2023 vs 2022'!HX27</f>
        <v>595331.79200000002</v>
      </c>
      <c r="AQ26" s="30">
        <v>580803.23</v>
      </c>
      <c r="AR26" s="30">
        <f t="shared" si="43"/>
        <v>595331.79200000002</v>
      </c>
      <c r="AS26" s="37">
        <f t="shared" si="29"/>
        <v>14528.562000000034</v>
      </c>
      <c r="AT26" s="13">
        <f t="shared" si="30"/>
        <v>1.0250146026219586</v>
      </c>
      <c r="AU26" s="31">
        <f>'[1]Proy 2023 vs 2022'!IV27</f>
        <v>557970.05000000005</v>
      </c>
      <c r="AV26" s="30">
        <v>507220.45</v>
      </c>
      <c r="AW26" s="30">
        <f t="shared" si="44"/>
        <v>557970.05000000005</v>
      </c>
      <c r="AX26" s="39">
        <f t="shared" si="13"/>
        <v>50749.600000000035</v>
      </c>
      <c r="AY26" s="26">
        <f t="shared" si="31"/>
        <v>1.1000543254910169</v>
      </c>
      <c r="AZ26" s="31">
        <f>'[1]Proy 2023 vs 2022'!JT27</f>
        <v>474935.59300000011</v>
      </c>
      <c r="BA26" s="30">
        <v>523999.47</v>
      </c>
      <c r="BB26" s="30">
        <f t="shared" si="45"/>
        <v>523999.47</v>
      </c>
      <c r="BC26" s="37">
        <f t="shared" si="32"/>
        <v>-49063.876999999862</v>
      </c>
      <c r="BD26" s="13">
        <f t="shared" si="33"/>
        <v>0.90636655224097862</v>
      </c>
      <c r="BE26" s="31">
        <f>'[1]Proy 2023 vs 2022'!KW27</f>
        <v>1106715.9376000001</v>
      </c>
      <c r="BF26" s="30">
        <v>1124630.3500000001</v>
      </c>
      <c r="BG26" s="30">
        <f t="shared" si="46"/>
        <v>1124630.3500000001</v>
      </c>
      <c r="BH26" s="39">
        <f t="shared" si="16"/>
        <v>-17914.41240000003</v>
      </c>
      <c r="BI26" s="26">
        <f t="shared" si="34"/>
        <v>0.98407084389995336</v>
      </c>
      <c r="BJ26" s="7">
        <f>D26+I26+N26+S26+X26+AC26+AH26+AM26+AR26+AW26+BB26+BG26</f>
        <v>7358654.6559999995</v>
      </c>
      <c r="BK26" s="14">
        <f>'[1]Tabla de Proyecciones'!OK55</f>
        <v>590912.11716599111</v>
      </c>
      <c r="BL26" s="14">
        <f>'[1]Proy 2023 vs 2022'!Y27</f>
        <v>424361.97000000003</v>
      </c>
      <c r="BM26" s="12">
        <f t="shared" si="47"/>
        <v>590912.11716599111</v>
      </c>
      <c r="BN26" s="37">
        <f t="shared" si="35"/>
        <v>166550.14716599107</v>
      </c>
      <c r="BO26" s="13">
        <f t="shared" si="37"/>
        <v>1.3924718964943796</v>
      </c>
    </row>
    <row r="27" spans="1:67">
      <c r="A27" s="5" t="s">
        <v>41</v>
      </c>
      <c r="B27" s="14">
        <f>'[1]Proy 2023 vs 2022'!W28</f>
        <v>767425.13199999998</v>
      </c>
      <c r="C27" s="14">
        <v>609429</v>
      </c>
      <c r="D27" s="12">
        <f t="shared" si="38"/>
        <v>767425.13199999998</v>
      </c>
      <c r="E27" s="37">
        <f t="shared" si="18"/>
        <v>157996.13199999998</v>
      </c>
      <c r="F27" s="13">
        <f t="shared" si="19"/>
        <v>1.2592527300144889</v>
      </c>
      <c r="G27" s="14">
        <f>'[1]Proy 2023 vs 2022'!AU28</f>
        <v>1052654.6375</v>
      </c>
      <c r="H27" s="14">
        <v>630991.41</v>
      </c>
      <c r="I27" s="12">
        <f t="shared" si="1"/>
        <v>1052654.6375</v>
      </c>
      <c r="J27" s="39">
        <f t="shared" si="2"/>
        <v>421663.22749999992</v>
      </c>
      <c r="K27" s="26">
        <f t="shared" si="20"/>
        <v>1.6682550995424801</v>
      </c>
      <c r="L27" s="31">
        <f>'[1]Proy 2023 vs 2022'!BX28</f>
        <v>1041414.7183999999</v>
      </c>
      <c r="M27" s="30">
        <v>929834.57</v>
      </c>
      <c r="N27" s="30">
        <f t="shared" si="3"/>
        <v>1041414.7183999999</v>
      </c>
      <c r="O27" s="37">
        <f t="shared" si="21"/>
        <v>111580.14839999995</v>
      </c>
      <c r="P27" s="13">
        <f t="shared" si="22"/>
        <v>1.1199999999999999</v>
      </c>
      <c r="Q27" s="31">
        <f>'[1]Proy 2023 vs 2022'!CW28</f>
        <v>900442.86080000002</v>
      </c>
      <c r="R27" s="30">
        <v>803966.84</v>
      </c>
      <c r="S27" s="30">
        <f t="shared" si="4"/>
        <v>900442.86080000002</v>
      </c>
      <c r="T27" s="39">
        <f>Q27-R27</f>
        <v>96476.020800000057</v>
      </c>
      <c r="U27" s="26">
        <f>IFERROR(Q27/R27,0)</f>
        <v>1.1200000000000001</v>
      </c>
      <c r="V27" s="31">
        <f>'[1]Proy 2023 vs 2022'!DU28</f>
        <v>1053602.0880000002</v>
      </c>
      <c r="W27" s="30">
        <v>940716.15</v>
      </c>
      <c r="X27" s="30">
        <f t="shared" si="39"/>
        <v>1053602.0880000002</v>
      </c>
      <c r="Y27" s="37">
        <f t="shared" si="23"/>
        <v>112885.9380000002</v>
      </c>
      <c r="Z27" s="13">
        <f t="shared" si="24"/>
        <v>1.1200000000000001</v>
      </c>
      <c r="AA27" s="31">
        <f>'[1]Proy 2023 vs 2022'!EY28</f>
        <v>1250696.0256000001</v>
      </c>
      <c r="AB27" s="30">
        <v>1116692.8799999999</v>
      </c>
      <c r="AC27" s="30">
        <f t="shared" si="40"/>
        <v>1250696.0256000001</v>
      </c>
      <c r="AD27" s="39">
        <f t="shared" si="7"/>
        <v>134003.14560000016</v>
      </c>
      <c r="AE27" s="26">
        <f>IFERROR(AA27/AB27,0)</f>
        <v>1.1200000000000001</v>
      </c>
      <c r="AF27" s="31">
        <f>'[1]Proy 2023 vs 2022'!FW28</f>
        <v>1096611.0512000001</v>
      </c>
      <c r="AG27" s="12">
        <v>979117.01</v>
      </c>
      <c r="AH27" s="12">
        <f t="shared" si="41"/>
        <v>1096611.0512000001</v>
      </c>
      <c r="AI27" s="37">
        <f t="shared" si="26"/>
        <v>117494.04120000009</v>
      </c>
      <c r="AJ27" s="13">
        <f t="shared" si="27"/>
        <v>1.1200000000000001</v>
      </c>
      <c r="AK27" s="31">
        <f>'[1]Proy 2023 vs 2022'!GU28</f>
        <v>1046845.0496000001</v>
      </c>
      <c r="AL27" s="30">
        <v>934683.08</v>
      </c>
      <c r="AM27" s="30">
        <f t="shared" si="42"/>
        <v>1046845.0496000001</v>
      </c>
      <c r="AN27" s="39">
        <f t="shared" si="10"/>
        <v>112161.96960000019</v>
      </c>
      <c r="AO27" s="26">
        <f t="shared" si="28"/>
        <v>1.1200000000000001</v>
      </c>
      <c r="AP27" s="31">
        <f>'[1]Proy 2023 vs 2022'!HX28</f>
        <v>1256865.6576</v>
      </c>
      <c r="AQ27" s="30">
        <v>1122188.48</v>
      </c>
      <c r="AR27" s="30">
        <f t="shared" si="43"/>
        <v>1256865.6576</v>
      </c>
      <c r="AS27" s="37">
        <f t="shared" si="29"/>
        <v>134677.17760000005</v>
      </c>
      <c r="AT27" s="13">
        <f t="shared" si="30"/>
        <v>1.1200129746475387</v>
      </c>
      <c r="AU27" s="31">
        <f>'[1]Proy 2023 vs 2022'!IV28</f>
        <v>1010240.7168000001</v>
      </c>
      <c r="AV27" s="30">
        <v>902000.64000000001</v>
      </c>
      <c r="AW27" s="30">
        <f t="shared" si="44"/>
        <v>1010240.7168000001</v>
      </c>
      <c r="AX27" s="39">
        <f t="shared" si="13"/>
        <v>108240.07680000004</v>
      </c>
      <c r="AY27" s="26">
        <f t="shared" si="31"/>
        <v>1.1200000000000001</v>
      </c>
      <c r="AZ27" s="31">
        <f>'[1]Proy 2023 vs 2022'!JT28</f>
        <v>1085682.2480000001</v>
      </c>
      <c r="BA27" s="30">
        <v>969359.75</v>
      </c>
      <c r="BB27" s="30">
        <f t="shared" si="45"/>
        <v>1085682.2480000001</v>
      </c>
      <c r="BC27" s="37">
        <f t="shared" si="32"/>
        <v>116322.49800000014</v>
      </c>
      <c r="BD27" s="13">
        <f t="shared" si="33"/>
        <v>1.1199993067589202</v>
      </c>
      <c r="BE27" s="31">
        <f>'[1]Proy 2023 vs 2022'!KW28</f>
        <v>2519188.4328000001</v>
      </c>
      <c r="BF27" s="30">
        <v>1697482.09</v>
      </c>
      <c r="BG27" s="30">
        <f t="shared" si="46"/>
        <v>2519188.4328000001</v>
      </c>
      <c r="BH27" s="39">
        <f t="shared" si="16"/>
        <v>821706.34279999998</v>
      </c>
      <c r="BI27" s="26">
        <f t="shared" si="34"/>
        <v>1.4840736451010212</v>
      </c>
      <c r="BJ27" s="7">
        <f>D27+I27+N27+S27+X27+AC27+AH27+AM27+AR27+AW27+BB27+BG27</f>
        <v>14081668.618300002</v>
      </c>
      <c r="BK27" s="14">
        <f>'[1]Tabla de Proyecciones'!OK56</f>
        <v>1177450.672566897</v>
      </c>
      <c r="BL27" s="14">
        <f>'[1]Proy 2023 vs 2022'!Y28</f>
        <v>835829.8600000001</v>
      </c>
      <c r="BM27" s="12">
        <f t="shared" si="47"/>
        <v>1177450.672566897</v>
      </c>
      <c r="BN27" s="37">
        <f t="shared" si="35"/>
        <v>341620.8125668969</v>
      </c>
      <c r="BO27" s="13">
        <f t="shared" si="37"/>
        <v>1.408720517076163</v>
      </c>
    </row>
    <row r="28" spans="1:67">
      <c r="A28" s="5" t="s">
        <v>42</v>
      </c>
      <c r="B28" s="14">
        <f>'[1]Proy 2023 vs 2022'!W29</f>
        <v>723366.14640000009</v>
      </c>
      <c r="C28" s="14">
        <v>750808</v>
      </c>
      <c r="D28" s="12">
        <f t="shared" si="38"/>
        <v>750808</v>
      </c>
      <c r="E28" s="37">
        <f t="shared" si="18"/>
        <v>-27441.853599999915</v>
      </c>
      <c r="F28" s="13">
        <f t="shared" si="19"/>
        <v>0.96345023814344022</v>
      </c>
      <c r="G28" s="14">
        <f>'[1]Proy 2023 vs 2022'!AU29</f>
        <v>977344.86400000006</v>
      </c>
      <c r="H28" s="14">
        <v>752516.72</v>
      </c>
      <c r="I28" s="12">
        <f t="shared" si="1"/>
        <v>977344.86400000006</v>
      </c>
      <c r="J28" s="39">
        <f t="shared" si="2"/>
        <v>224828.14400000009</v>
      </c>
      <c r="K28" s="26">
        <f t="shared" si="20"/>
        <v>1.29876830377935</v>
      </c>
      <c r="L28" s="31">
        <f>'[1]Proy 2023 vs 2022'!BX29</f>
        <v>1061777.101</v>
      </c>
      <c r="M28" s="30">
        <v>1071222.53</v>
      </c>
      <c r="N28" s="30">
        <f t="shared" si="3"/>
        <v>1071222.53</v>
      </c>
      <c r="O28" s="37">
        <f t="shared" si="21"/>
        <v>-9445.4290000000037</v>
      </c>
      <c r="P28" s="13">
        <f t="shared" si="22"/>
        <v>0.9911825706279721</v>
      </c>
      <c r="Q28" s="31">
        <f>'[1]Proy 2023 vs 2022'!CW29</f>
        <v>863242.45700000017</v>
      </c>
      <c r="R28" s="30">
        <v>932627.99</v>
      </c>
      <c r="S28" s="30">
        <f t="shared" si="4"/>
        <v>932627.99</v>
      </c>
      <c r="T28" s="39">
        <f>Q28-R28</f>
        <v>-69385.532999999821</v>
      </c>
      <c r="U28" s="26">
        <f>IFERROR(Q28/R28,0)</f>
        <v>0.92560213317209172</v>
      </c>
      <c r="V28" s="31">
        <f>'[1]Proy 2023 vs 2022'!DU29</f>
        <v>1017745.7180000001</v>
      </c>
      <c r="W28" s="30">
        <v>974646.18</v>
      </c>
      <c r="X28" s="30">
        <f t="shared" si="39"/>
        <v>1017745.7180000001</v>
      </c>
      <c r="Y28" s="37">
        <f t="shared" si="23"/>
        <v>43099.538000000059</v>
      </c>
      <c r="Z28" s="13">
        <f t="shared" si="24"/>
        <v>1.0442207017114662</v>
      </c>
      <c r="AA28" s="31">
        <f>'[1]Proy 2023 vs 2022'!EY29</f>
        <v>1148402.0240000002</v>
      </c>
      <c r="AB28" s="30">
        <v>1244650.8700000001</v>
      </c>
      <c r="AC28" s="30">
        <f t="shared" si="40"/>
        <v>1244650.8700000001</v>
      </c>
      <c r="AD28" s="39">
        <f t="shared" si="7"/>
        <v>-96248.845999999903</v>
      </c>
      <c r="AE28" s="26">
        <f t="shared" si="25"/>
        <v>0.9226700046415427</v>
      </c>
      <c r="AF28" s="31">
        <f>'[1]Proy 2023 vs 2022'!FW29</f>
        <v>997525.93599999999</v>
      </c>
      <c r="AG28" s="12">
        <v>1002028.29</v>
      </c>
      <c r="AH28" s="12">
        <f t="shared" si="41"/>
        <v>1002028.29</v>
      </c>
      <c r="AI28" s="37">
        <f t="shared" si="26"/>
        <v>-4502.3540000000503</v>
      </c>
      <c r="AJ28" s="13">
        <f t="shared" si="27"/>
        <v>0.9955067595945819</v>
      </c>
      <c r="AK28" s="31">
        <f>'[1]Proy 2023 vs 2022'!GU29</f>
        <v>1019570.2440000002</v>
      </c>
      <c r="AL28" s="30">
        <v>949141.25</v>
      </c>
      <c r="AM28" s="30">
        <f t="shared" si="42"/>
        <v>1019570.2440000002</v>
      </c>
      <c r="AN28" s="39">
        <f t="shared" si="10"/>
        <v>70428.994000000181</v>
      </c>
      <c r="AO28" s="26">
        <f t="shared" si="28"/>
        <v>1.074202858636689</v>
      </c>
      <c r="AP28" s="31">
        <f>'[1]Proy 2023 vs 2022'!HX29</f>
        <v>1104120.3030000001</v>
      </c>
      <c r="AQ28" s="30">
        <v>1073440.3999999999</v>
      </c>
      <c r="AR28" s="30">
        <f t="shared" si="43"/>
        <v>1104120.3030000001</v>
      </c>
      <c r="AS28" s="37">
        <f t="shared" si="29"/>
        <v>30679.903000000166</v>
      </c>
      <c r="AT28" s="13">
        <f t="shared" si="30"/>
        <v>1.0285809095688965</v>
      </c>
      <c r="AU28" s="31">
        <f>'[1]Proy 2023 vs 2022'!IV29</f>
        <v>947723.98600000015</v>
      </c>
      <c r="AV28" s="30">
        <v>861567.26</v>
      </c>
      <c r="AW28" s="30">
        <f t="shared" si="44"/>
        <v>947723.98600000015</v>
      </c>
      <c r="AX28" s="39">
        <f t="shared" si="13"/>
        <v>86156.726000000141</v>
      </c>
      <c r="AY28" s="26">
        <f t="shared" si="31"/>
        <v>1.1000000000000001</v>
      </c>
      <c r="AZ28" s="31">
        <f>'[1]Proy 2023 vs 2022'!JT29</f>
        <v>900527.33100000001</v>
      </c>
      <c r="BA28" s="30">
        <v>987657.71</v>
      </c>
      <c r="BB28" s="30">
        <f t="shared" si="45"/>
        <v>987657.71</v>
      </c>
      <c r="BC28" s="37">
        <f t="shared" si="32"/>
        <v>-87130.378999999957</v>
      </c>
      <c r="BD28" s="13">
        <f t="shared" si="33"/>
        <v>0.91178079397567813</v>
      </c>
      <c r="BE28" s="31">
        <f>'[1]Proy 2023 vs 2022'!KW29</f>
        <v>2382570.9232000001</v>
      </c>
      <c r="BF28" s="30">
        <v>2352393.11</v>
      </c>
      <c r="BG28" s="30">
        <f t="shared" si="46"/>
        <v>2382570.9232000001</v>
      </c>
      <c r="BH28" s="39">
        <f t="shared" si="16"/>
        <v>30177.813200000208</v>
      </c>
      <c r="BI28" s="26">
        <f t="shared" si="34"/>
        <v>1.0128285587437382</v>
      </c>
      <c r="BJ28" s="7">
        <f>D28+I28+N28+S28+X28+AC28+AH28+AM28+AR28+AW28+BB28+BG28</f>
        <v>13438071.428199999</v>
      </c>
      <c r="BK28" s="14">
        <f>'[1]Tabla de Proyecciones'!OK57</f>
        <v>1051051.1762530264</v>
      </c>
      <c r="BL28" s="14">
        <v>750808</v>
      </c>
      <c r="BM28" s="12">
        <f t="shared" si="47"/>
        <v>1051051.1762530264</v>
      </c>
      <c r="BN28" s="37">
        <f t="shared" si="35"/>
        <v>300243.17625302635</v>
      </c>
      <c r="BO28" s="13">
        <f t="shared" si="37"/>
        <v>1.3998934164966628</v>
      </c>
    </row>
    <row r="29" spans="1:67">
      <c r="A29" s="5" t="s">
        <v>43</v>
      </c>
      <c r="B29" s="14">
        <f>'[1]Proy 2023 vs 2022'!W30</f>
        <v>374450.50800000003</v>
      </c>
      <c r="C29" s="14">
        <v>333654</v>
      </c>
      <c r="D29" s="12">
        <f t="shared" si="38"/>
        <v>374450.50800000003</v>
      </c>
      <c r="E29" s="37">
        <f t="shared" si="18"/>
        <v>40796.508000000031</v>
      </c>
      <c r="F29" s="13">
        <f t="shared" si="19"/>
        <v>1.1222718984337068</v>
      </c>
      <c r="G29" s="14">
        <f>'[1]Proy 2023 vs 2022'!AU30</f>
        <v>335416.3395</v>
      </c>
      <c r="H29" s="14">
        <v>326450</v>
      </c>
      <c r="I29" s="12">
        <f t="shared" si="1"/>
        <v>335416.3395</v>
      </c>
      <c r="J29" s="39">
        <f t="shared" si="2"/>
        <v>8966.3395000000019</v>
      </c>
      <c r="K29" s="26">
        <f t="shared" si="20"/>
        <v>1.0274661954357482</v>
      </c>
      <c r="L29" s="31">
        <f>'[1]Proy 2023 vs 2022'!BX30</f>
        <v>420737.87880000001</v>
      </c>
      <c r="M29" s="30">
        <v>507838.87</v>
      </c>
      <c r="N29" s="30">
        <f t="shared" si="3"/>
        <v>507838.87</v>
      </c>
      <c r="O29" s="37">
        <f t="shared" si="21"/>
        <v>-87100.991199999989</v>
      </c>
      <c r="P29" s="13">
        <f t="shared" si="22"/>
        <v>0.82848695453343302</v>
      </c>
      <c r="Q29" s="31">
        <f>'[1]Proy 2023 vs 2022'!CW30</f>
        <v>390119.51160000003</v>
      </c>
      <c r="R29" s="30">
        <v>400309.52</v>
      </c>
      <c r="S29" s="30">
        <f t="shared" si="4"/>
        <v>400309.52</v>
      </c>
      <c r="T29" s="39">
        <f>Q29-R29</f>
        <v>-10190.008399999992</v>
      </c>
      <c r="U29" s="26">
        <f>IFERROR(Q29/R29,0)</f>
        <v>0.97454467632945629</v>
      </c>
      <c r="V29" s="31">
        <f>'[1]Proy 2023 vs 2022'!DU30</f>
        <v>398899.2096</v>
      </c>
      <c r="W29" s="30">
        <v>410475.48</v>
      </c>
      <c r="X29" s="30">
        <f t="shared" si="39"/>
        <v>410475.48</v>
      </c>
      <c r="Y29" s="37">
        <f t="shared" si="23"/>
        <v>-11576.270399999979</v>
      </c>
      <c r="Z29" s="13">
        <f t="shared" si="24"/>
        <v>0.97179790032768831</v>
      </c>
      <c r="AA29" s="31">
        <f>'[1]Proy 2023 vs 2022'!EY30</f>
        <v>551005.13520000002</v>
      </c>
      <c r="AB29" s="30">
        <v>592180.38</v>
      </c>
      <c r="AC29" s="30">
        <f t="shared" si="40"/>
        <v>592180.38</v>
      </c>
      <c r="AD29" s="39">
        <f t="shared" si="7"/>
        <v>-41175.244799999986</v>
      </c>
      <c r="AE29" s="26">
        <f t="shared" si="25"/>
        <v>0.93046840761593619</v>
      </c>
      <c r="AF29" s="31">
        <f>'[1]Proy 2023 vs 2022'!FW30</f>
        <v>482214.26520000008</v>
      </c>
      <c r="AG29" s="12">
        <v>446494.69</v>
      </c>
      <c r="AH29" s="12">
        <f t="shared" si="41"/>
        <v>482214.26520000008</v>
      </c>
      <c r="AI29" s="37">
        <f t="shared" si="26"/>
        <v>35719.575200000079</v>
      </c>
      <c r="AJ29" s="13">
        <f t="shared" si="27"/>
        <v>1.08</v>
      </c>
      <c r="AK29" s="31">
        <f>'[1]Proy 2023 vs 2022'!GU30</f>
        <v>414530.09280000004</v>
      </c>
      <c r="AL29" s="30">
        <v>385118.71</v>
      </c>
      <c r="AM29" s="30">
        <f t="shared" si="42"/>
        <v>414530.09280000004</v>
      </c>
      <c r="AN29" s="39">
        <f t="shared" si="10"/>
        <v>29411.382800000021</v>
      </c>
      <c r="AO29" s="26">
        <f t="shared" si="28"/>
        <v>1.0763696544371995</v>
      </c>
      <c r="AP29" s="31">
        <f>'[1]Proy 2023 vs 2022'!HX30</f>
        <v>501458.77439999999</v>
      </c>
      <c r="AQ29" s="30">
        <v>473095.18</v>
      </c>
      <c r="AR29" s="30">
        <f t="shared" si="43"/>
        <v>501458.77439999999</v>
      </c>
      <c r="AS29" s="37">
        <f t="shared" si="29"/>
        <v>28363.594400000002</v>
      </c>
      <c r="AT29" s="13">
        <f t="shared" si="30"/>
        <v>1.0599532516902836</v>
      </c>
      <c r="AU29" s="31">
        <f>'[1]Proy 2023 vs 2022'!IV30</f>
        <v>451260.51480000006</v>
      </c>
      <c r="AV29" s="30">
        <v>417833.81</v>
      </c>
      <c r="AW29" s="30">
        <f t="shared" si="44"/>
        <v>451260.51480000006</v>
      </c>
      <c r="AX29" s="39">
        <f t="shared" si="13"/>
        <v>33426.704800000065</v>
      </c>
      <c r="AY29" s="26">
        <f t="shared" si="31"/>
        <v>1.08</v>
      </c>
      <c r="AZ29" s="31">
        <f>'[1]Proy 2023 vs 2022'!JT30</f>
        <v>433180.81800000003</v>
      </c>
      <c r="BA29" s="30">
        <v>401840.4</v>
      </c>
      <c r="BB29" s="30">
        <f t="shared" si="45"/>
        <v>433180.81800000003</v>
      </c>
      <c r="BC29" s="37">
        <f t="shared" si="32"/>
        <v>31340.418000000005</v>
      </c>
      <c r="BD29" s="13">
        <f t="shared" si="33"/>
        <v>1.0779922028745741</v>
      </c>
      <c r="BE29" s="31">
        <f>'[1]Proy 2023 vs 2022'!KW30</f>
        <v>969472.88880000007</v>
      </c>
      <c r="BF29" s="30">
        <v>818492.35</v>
      </c>
      <c r="BG29" s="30">
        <f t="shared" si="46"/>
        <v>969472.88880000007</v>
      </c>
      <c r="BH29" s="39">
        <f t="shared" si="16"/>
        <v>150980.5388000001</v>
      </c>
      <c r="BI29" s="26">
        <f t="shared" si="34"/>
        <v>1.1844617592333027</v>
      </c>
      <c r="BJ29" s="7">
        <f>D29+I29+N29+S29+X29+AC29+AH29+AM29+AR29+AW29+BB29+BG29</f>
        <v>5872788.4515000004</v>
      </c>
      <c r="BK29" s="14">
        <f>'[1]Tabla de Proyecciones'!OK58</f>
        <v>546746.41329412465</v>
      </c>
      <c r="BL29" s="14">
        <f>'[1]Proy 2023 vs 2022'!Y30</f>
        <v>391446.05</v>
      </c>
      <c r="BM29" s="12">
        <f t="shared" si="47"/>
        <v>546746.41329412465</v>
      </c>
      <c r="BN29" s="37">
        <f t="shared" si="35"/>
        <v>155300.36329412466</v>
      </c>
      <c r="BO29" s="13">
        <f t="shared" si="37"/>
        <v>1.3967350374186294</v>
      </c>
    </row>
    <row r="30" spans="1:67">
      <c r="A30" s="5" t="s">
        <v>44</v>
      </c>
      <c r="B30" s="14">
        <f>'[1]Proy 2023 vs 2022'!W31</f>
        <v>250881.84036</v>
      </c>
      <c r="C30" s="14"/>
      <c r="D30" s="12">
        <f t="shared" si="38"/>
        <v>250881.84036</v>
      </c>
      <c r="E30" s="37">
        <f t="shared" si="18"/>
        <v>250881.84036</v>
      </c>
      <c r="F30" s="13">
        <f>IFERROR(B30/C30,0)</f>
        <v>0</v>
      </c>
      <c r="G30" s="14">
        <f>'[1]Proy 2023 vs 2022'!AU31</f>
        <v>224728.94746499998</v>
      </c>
      <c r="H30" s="14"/>
      <c r="I30" s="12">
        <f t="shared" si="1"/>
        <v>224728.94746499998</v>
      </c>
      <c r="J30" s="39">
        <f t="shared" si="2"/>
        <v>224728.94746499998</v>
      </c>
      <c r="K30" s="27">
        <f t="shared" si="20"/>
        <v>0</v>
      </c>
      <c r="L30" s="31">
        <f>'[1]Proy 2023 vs 2022'!BX31</f>
        <v>281894.37879600003</v>
      </c>
      <c r="M30" s="32"/>
      <c r="N30" s="30">
        <f t="shared" si="3"/>
        <v>281894.37879600003</v>
      </c>
      <c r="O30" s="37">
        <f t="shared" si="21"/>
        <v>281894.37879600003</v>
      </c>
      <c r="P30" s="13">
        <f t="shared" si="22"/>
        <v>0</v>
      </c>
      <c r="Q30" s="31">
        <f>'[1]Proy 2023 vs 2022'!CW31</f>
        <v>261380.07277200007</v>
      </c>
      <c r="R30" s="32"/>
      <c r="S30" s="32">
        <f t="shared" si="4"/>
        <v>261380.07277200007</v>
      </c>
      <c r="T30" s="39">
        <f>Q30-R30</f>
        <v>261380.07277200007</v>
      </c>
      <c r="U30" s="27">
        <f>IFERROR(Q30/R30,0)</f>
        <v>0</v>
      </c>
      <c r="V30" s="31">
        <f>'[1]Proy 2023 vs 2022'!DU31</f>
        <v>267262.470432</v>
      </c>
      <c r="W30" s="32"/>
      <c r="X30" s="32">
        <f t="shared" si="39"/>
        <v>267262.470432</v>
      </c>
      <c r="Y30" s="37">
        <f t="shared" si="23"/>
        <v>267262.470432</v>
      </c>
      <c r="Z30" s="13">
        <f t="shared" si="24"/>
        <v>0</v>
      </c>
      <c r="AA30" s="31">
        <f>'[1]Proy 2023 vs 2022'!EY31</f>
        <v>369173.44058400003</v>
      </c>
      <c r="AB30" s="30"/>
      <c r="AC30" s="30">
        <f t="shared" si="40"/>
        <v>369173.44058400003</v>
      </c>
      <c r="AD30" s="39">
        <f t="shared" si="7"/>
        <v>369173.44058400003</v>
      </c>
      <c r="AE30" s="27">
        <f t="shared" si="25"/>
        <v>0</v>
      </c>
      <c r="AF30" s="31">
        <f>'[1]Proy 2023 vs 2022'!FW31</f>
        <v>308452.641</v>
      </c>
      <c r="AG30" s="12">
        <v>293764.42</v>
      </c>
      <c r="AH30" s="12">
        <f t="shared" si="41"/>
        <v>308452.641</v>
      </c>
      <c r="AI30" s="37">
        <f t="shared" si="26"/>
        <v>14688.22100000002</v>
      </c>
      <c r="AJ30" s="13">
        <f t="shared" si="27"/>
        <v>1.05</v>
      </c>
      <c r="AK30" s="31">
        <f>'[1]Proy 2023 vs 2022'!GU31</f>
        <v>280396.55700000003</v>
      </c>
      <c r="AL30" s="30">
        <v>267044.34000000003</v>
      </c>
      <c r="AM30" s="30">
        <f t="shared" si="42"/>
        <v>280396.55700000003</v>
      </c>
      <c r="AN30" s="39">
        <f t="shared" si="10"/>
        <v>13352.217000000004</v>
      </c>
      <c r="AO30" s="27">
        <f t="shared" si="28"/>
        <v>1.05</v>
      </c>
      <c r="AP30" s="31">
        <f>'[1]Proy 2023 vs 2022'!HX31</f>
        <v>315193.90350000001</v>
      </c>
      <c r="AQ30" s="30">
        <v>300184.67</v>
      </c>
      <c r="AR30" s="30">
        <f t="shared" si="43"/>
        <v>315193.90350000001</v>
      </c>
      <c r="AS30" s="37">
        <f t="shared" si="29"/>
        <v>15009.233500000031</v>
      </c>
      <c r="AT30" s="13">
        <f t="shared" si="30"/>
        <v>1.05</v>
      </c>
      <c r="AU30" s="31">
        <f>'[1]Proy 2023 vs 2022'!IV31</f>
        <v>285858.33149999997</v>
      </c>
      <c r="AV30" s="30">
        <v>272246.03000000003</v>
      </c>
      <c r="AW30" s="30">
        <f t="shared" si="44"/>
        <v>285858.33149999997</v>
      </c>
      <c r="AX30" s="39">
        <f t="shared" si="13"/>
        <v>13612.301499999943</v>
      </c>
      <c r="AY30" s="26">
        <f t="shared" si="31"/>
        <v>1.0499999999999998</v>
      </c>
      <c r="AZ30" s="31">
        <f>'[1]Proy 2023 vs 2022'!JT31</f>
        <v>219225.75150000001</v>
      </c>
      <c r="BA30" s="30">
        <v>208786.43</v>
      </c>
      <c r="BB30" s="30">
        <f t="shared" si="45"/>
        <v>219225.75150000001</v>
      </c>
      <c r="BC30" s="37">
        <f t="shared" si="32"/>
        <v>10439.32150000002</v>
      </c>
      <c r="BD30" s="13">
        <f t="shared" si="33"/>
        <v>1.05</v>
      </c>
      <c r="BE30" s="31">
        <f>'[1]Proy 2023 vs 2022'!KW31</f>
        <v>580793.60850000009</v>
      </c>
      <c r="BF30" s="30"/>
      <c r="BG30" s="30">
        <f t="shared" si="46"/>
        <v>580793.60850000009</v>
      </c>
      <c r="BH30" s="39">
        <f t="shared" si="16"/>
        <v>580793.60850000009</v>
      </c>
      <c r="BI30" s="26">
        <f t="shared" si="34"/>
        <v>0</v>
      </c>
      <c r="BJ30" s="7">
        <f>D30+I30+N30+S30+X30+AC30+AH30+AM30+AR30+AW30+BB30+BG30</f>
        <v>3645241.9434090005</v>
      </c>
      <c r="BK30" s="14">
        <f>'[1]Tabla de Proyecciones'!OK59</f>
        <v>348503.22783812031</v>
      </c>
      <c r="BL30" s="14">
        <f>'[1]Proy 2023 vs 2022'!Y31</f>
        <v>207993.8</v>
      </c>
      <c r="BM30" s="12">
        <f t="shared" si="47"/>
        <v>348503.22783812031</v>
      </c>
      <c r="BN30" s="37">
        <f t="shared" si="35"/>
        <v>140509.42783812032</v>
      </c>
      <c r="BO30" s="13">
        <f>IFERROR(BK30/BL30,0)</f>
        <v>1.6755462318497971</v>
      </c>
    </row>
    <row r="31" spans="1:67" ht="21">
      <c r="A31" s="6" t="s">
        <v>17</v>
      </c>
      <c r="B31" s="16">
        <f>SUM(B5:B30)</f>
        <v>9128951.2605600003</v>
      </c>
      <c r="C31" s="16">
        <f>SUM(C5:C30)</f>
        <v>8172369</v>
      </c>
      <c r="D31" s="46">
        <f>SUM(D5:D30)</f>
        <v>9529323.0728600007</v>
      </c>
      <c r="E31" s="38">
        <f>SUM(E5:E30)</f>
        <v>956582.2605600002</v>
      </c>
      <c r="F31" s="17">
        <f>IFERROR(B31/C31,0)</f>
        <v>1.1170507915831995</v>
      </c>
      <c r="G31" s="28">
        <f>SUM(G5:G30)</f>
        <v>10475872.786965</v>
      </c>
      <c r="H31" s="28">
        <f>SUM(H5:H30)</f>
        <v>9116006.040000001</v>
      </c>
      <c r="I31" s="47">
        <f>SUM(I5:I30)</f>
        <v>11065854.868464999</v>
      </c>
      <c r="J31" s="40">
        <f>SUM(J5:J30)</f>
        <v>1359866.7469650002</v>
      </c>
      <c r="K31" s="29">
        <f>IFERROR(G31/H31,0)</f>
        <v>1.1491735241286654</v>
      </c>
      <c r="L31" s="33">
        <f>SUM(L5:L30)</f>
        <v>12034411.492395999</v>
      </c>
      <c r="M31" s="16">
        <f>SUM(M5:M30)</f>
        <v>12758653.219999997</v>
      </c>
      <c r="N31" s="46">
        <f>SUM(N5:N30)</f>
        <v>13395337.283596</v>
      </c>
      <c r="O31" s="38">
        <f>SUM(O5:O30)</f>
        <v>-724241.7276039999</v>
      </c>
      <c r="P31" s="17">
        <f>IFERROR(L31/M31,0)</f>
        <v>0.94323525256813912</v>
      </c>
      <c r="Q31" s="34">
        <f>SUM(Q5:Q30)</f>
        <v>11785095.267171999</v>
      </c>
      <c r="R31" s="28">
        <f>SUM(R5:R30)</f>
        <v>12199186.790000001</v>
      </c>
      <c r="S31" s="47">
        <f>SUM(S5:S30)</f>
        <v>12807068.183372002</v>
      </c>
      <c r="T31" s="40">
        <f>SUM(T5:T30)</f>
        <v>-414091.52282799932</v>
      </c>
      <c r="U31" s="35">
        <f>IFERROR(Q31/R31,0)</f>
        <v>0.96605580929644885</v>
      </c>
      <c r="V31" s="36">
        <f>SUM(V5:V30)</f>
        <v>12906494.346432002</v>
      </c>
      <c r="W31" s="16">
        <f>SUM(W5:W30)</f>
        <v>12770320.580000002</v>
      </c>
      <c r="X31" s="46">
        <f>SUM(X5:X30)</f>
        <v>13600555.153032001</v>
      </c>
      <c r="Y31" s="38">
        <f>SUM(Y5:Y30)</f>
        <v>136173.76643200096</v>
      </c>
      <c r="Z31" s="17">
        <f>IFERROR(V31/W31,0)</f>
        <v>1.0106633005474637</v>
      </c>
      <c r="AA31" s="34">
        <f>SUM(AA5:AA30)</f>
        <v>14718503.488984</v>
      </c>
      <c r="AB31" s="28">
        <f>SUM(AB5:AB30)</f>
        <v>15728242.740000004</v>
      </c>
      <c r="AC31" s="47">
        <f>SUM(AC5:AC30)</f>
        <v>16453129.504584001</v>
      </c>
      <c r="AD31" s="40">
        <f>SUM(AD5:AD30)</f>
        <v>-1009739.2510159994</v>
      </c>
      <c r="AE31" s="35">
        <f>IFERROR(AA31/AB31,0)</f>
        <v>0.93580088585179078</v>
      </c>
      <c r="AF31" s="16">
        <f>SUM(AF5:AF30)</f>
        <v>12495288.659400005</v>
      </c>
      <c r="AG31" s="16">
        <f>SUM(AG5:AG30)</f>
        <v>12641336.579999998</v>
      </c>
      <c r="AH31" s="46">
        <f>SUM(AH5:AH30)</f>
        <v>13171072.106600003</v>
      </c>
      <c r="AI31" s="38">
        <f>SUM(AI5:AI30)</f>
        <v>-146047.92059999926</v>
      </c>
      <c r="AJ31" s="17">
        <f>IFERROR(AF31/AG31,0)</f>
        <v>0.98844679756165521</v>
      </c>
      <c r="AK31" s="28">
        <f>SUM(AK5:AK30)</f>
        <v>11746308.184000002</v>
      </c>
      <c r="AL31" s="28">
        <f>SUM(AL5:AL30)</f>
        <v>11619733.689999999</v>
      </c>
      <c r="AM31" s="47">
        <f>SUM(AM5:AM30)</f>
        <v>12426719.264400002</v>
      </c>
      <c r="AN31" s="40">
        <f>SUM(AN5:AN30)</f>
        <v>126574.49400000111</v>
      </c>
      <c r="AO31" s="29">
        <f>IFERROR(AK31/AL31,0)</f>
        <v>1.0108930632471322</v>
      </c>
      <c r="AP31" s="33">
        <f>SUM(AP5:AP30)</f>
        <v>13429992.3433</v>
      </c>
      <c r="AQ31" s="16">
        <f>SUM(AQ5:AQ30)</f>
        <v>13550128.32</v>
      </c>
      <c r="AR31" s="46">
        <f>SUM(AR5:AR30)</f>
        <v>14152566.788699998</v>
      </c>
      <c r="AS31" s="38">
        <f>SUM(AS5:AS30)</f>
        <v>-120135.97669999884</v>
      </c>
      <c r="AT31" s="17">
        <f>IFERROR(AP31/AQ31,0)</f>
        <v>0.99113396022068079</v>
      </c>
      <c r="AU31" s="34">
        <f>SUM(AU5:AU30)</f>
        <v>12527281.808100002</v>
      </c>
      <c r="AV31" s="28">
        <f>SUM(AV5:AV30)</f>
        <v>12352408.5</v>
      </c>
      <c r="AW31" s="47">
        <f>SUM(AW5:AW30)</f>
        <v>13140369.981700001</v>
      </c>
      <c r="AX31" s="40">
        <f>SUM(AX5:AX30)</f>
        <v>174873.3081000009</v>
      </c>
      <c r="AY31" s="35">
        <f>IFERROR(AU31/AV31,0)</f>
        <v>1.0141570211266897</v>
      </c>
      <c r="AZ31" s="36">
        <f>SUM(AZ5:AZ30)</f>
        <v>13198822.389</v>
      </c>
      <c r="BA31" s="16">
        <f>SUM(BA5:BA30)</f>
        <v>14103245.570000002</v>
      </c>
      <c r="BB31" s="46">
        <f>SUM(BB5:BB30)</f>
        <v>14491142.7848</v>
      </c>
      <c r="BC31" s="38">
        <f>SUM(BC5:BC30)</f>
        <v>-904423.18099999893</v>
      </c>
      <c r="BD31" s="17">
        <f>IFERROR(AZ31/BA31,0)</f>
        <v>0.93587127328167186</v>
      </c>
      <c r="BE31" s="34">
        <f>SUM(BE5:BE30)</f>
        <v>36042410.136500001</v>
      </c>
      <c r="BF31" s="28">
        <f>SUM(BF5:BF30)</f>
        <v>30276086.160000004</v>
      </c>
      <c r="BG31" s="47">
        <f>SUM(BG5:BG30)</f>
        <v>36830143.820100009</v>
      </c>
      <c r="BH31" s="40">
        <f>SUM(BH5:BH30)</f>
        <v>5766323.9765000017</v>
      </c>
      <c r="BI31" s="35">
        <f>IFERROR(BE31/BF31,0)</f>
        <v>1.1904580382691048</v>
      </c>
      <c r="BJ31" s="42">
        <f>SUM(BJ5:BJ30)</f>
        <v>181063282.81220898</v>
      </c>
      <c r="BK31" s="16">
        <f>SUM(BK5:BK30)</f>
        <v>13356991.676808601</v>
      </c>
      <c r="BL31" s="16">
        <f>SUM(BL5:BL30)</f>
        <v>9887112.25</v>
      </c>
      <c r="BM31" s="46">
        <f>SUM(BM5:BM30)</f>
        <v>13356991.676808601</v>
      </c>
      <c r="BN31" s="38">
        <f>SUM(BN5:BN30)</f>
        <v>3469879.4268086012</v>
      </c>
      <c r="BO31" s="17">
        <f>IFERROR(BK31/BL31,0)</f>
        <v>1.3509497352787312</v>
      </c>
    </row>
    <row r="33" spans="8:62">
      <c r="AH33" s="146">
        <f>AC31+AH31</f>
        <v>29624201.611184005</v>
      </c>
      <c r="BJ33" s="48"/>
    </row>
    <row r="34" spans="8:62">
      <c r="AH34" s="146">
        <f>AH33*94%</f>
        <v>27846749.514512964</v>
      </c>
      <c r="AR34" s="146">
        <f>AM31+AR31</f>
        <v>26579286.053099997</v>
      </c>
      <c r="BB34" s="146">
        <f>AW31+BB31</f>
        <v>27631512.766500004</v>
      </c>
      <c r="BG34" s="147">
        <f>BG31*0.98</f>
        <v>36093540.943698011</v>
      </c>
      <c r="BJ34" s="49"/>
    </row>
    <row r="35" spans="8:62">
      <c r="H35" t="s">
        <v>0</v>
      </c>
      <c r="I35" s="146">
        <f>D31</f>
        <v>9529323.0728600007</v>
      </c>
      <c r="AR35" s="147">
        <f>AR34*0.96</f>
        <v>25516114.610975996</v>
      </c>
      <c r="BB35" s="147">
        <f>BB34*0.97</f>
        <v>26802567.383505002</v>
      </c>
    </row>
    <row r="36" spans="8:62">
      <c r="H36" t="s">
        <v>1</v>
      </c>
      <c r="BF36" t="s">
        <v>45</v>
      </c>
      <c r="BG36" s="147">
        <f>AC31*0.94</f>
        <v>15465941.73430896</v>
      </c>
    </row>
    <row r="37" spans="8:62">
      <c r="H37" t="s">
        <v>2</v>
      </c>
      <c r="BF37" t="s">
        <v>46</v>
      </c>
      <c r="BG37" s="147">
        <f>AH31*0.94</f>
        <v>12380807.780204002</v>
      </c>
    </row>
    <row r="38" spans="8:62">
      <c r="H38" t="s">
        <v>3</v>
      </c>
      <c r="BF38" t="s">
        <v>47</v>
      </c>
      <c r="BG38" s="147">
        <f>AM31*0.96</f>
        <v>11929650.493824001</v>
      </c>
    </row>
    <row r="39" spans="8:62">
      <c r="H39" t="s">
        <v>4</v>
      </c>
      <c r="BF39" t="s">
        <v>48</v>
      </c>
      <c r="BG39" s="147">
        <f>AR31*0.96</f>
        <v>13586464.117151998</v>
      </c>
    </row>
    <row r="40" spans="8:62">
      <c r="H40" t="s">
        <v>5</v>
      </c>
      <c r="BF40" t="s">
        <v>49</v>
      </c>
      <c r="BG40" s="147">
        <f>AW31*0.97</f>
        <v>12746158.882249001</v>
      </c>
    </row>
    <row r="41" spans="8:62">
      <c r="H41" t="s">
        <v>6</v>
      </c>
      <c r="BF41" t="s">
        <v>50</v>
      </c>
      <c r="BG41" s="147">
        <f>BB31*0.97</f>
        <v>14056408.501256</v>
      </c>
    </row>
    <row r="42" spans="8:62">
      <c r="H42" t="s">
        <v>7</v>
      </c>
      <c r="BF42" t="s">
        <v>51</v>
      </c>
      <c r="BG42" s="147">
        <f>BG34</f>
        <v>36093540.943698011</v>
      </c>
    </row>
    <row r="43" spans="8:62">
      <c r="H43" t="s">
        <v>8</v>
      </c>
    </row>
    <row r="44" spans="8:62">
      <c r="H44" t="s">
        <v>9</v>
      </c>
      <c r="BF44" t="s">
        <v>45</v>
      </c>
      <c r="BG44" s="147">
        <f>AC31</f>
        <v>16453129.504584001</v>
      </c>
    </row>
    <row r="45" spans="8:62">
      <c r="H45" t="s">
        <v>10</v>
      </c>
      <c r="BF45" t="s">
        <v>46</v>
      </c>
      <c r="BG45" s="147">
        <f>AH31</f>
        <v>13171072.106600003</v>
      </c>
    </row>
    <row r="46" spans="8:62">
      <c r="H46" t="s">
        <v>11</v>
      </c>
      <c r="BF46" t="s">
        <v>47</v>
      </c>
      <c r="BG46" s="147">
        <f>AM31</f>
        <v>12426719.264400002</v>
      </c>
    </row>
    <row r="47" spans="8:62">
      <c r="H47" t="s">
        <v>0</v>
      </c>
      <c r="BF47" t="s">
        <v>48</v>
      </c>
      <c r="BG47" s="147">
        <f>AR31</f>
        <v>14152566.788699998</v>
      </c>
    </row>
    <row r="48" spans="8:62">
      <c r="H48" t="s">
        <v>1</v>
      </c>
      <c r="BF48" t="s">
        <v>49</v>
      </c>
      <c r="BG48" s="147">
        <f>AW31</f>
        <v>13140369.981700001</v>
      </c>
    </row>
    <row r="49" spans="58:59">
      <c r="BF49" t="s">
        <v>50</v>
      </c>
      <c r="BG49" s="147">
        <f>BB31</f>
        <v>14491142.7848</v>
      </c>
    </row>
    <row r="50" spans="58:59">
      <c r="BF50" t="s">
        <v>51</v>
      </c>
      <c r="BG50" s="147">
        <f>BG42</f>
        <v>36093540.943698011</v>
      </c>
    </row>
  </sheetData>
  <mergeCells count="26">
    <mergeCell ref="AI3:AI4"/>
    <mergeCell ref="AN3:AN4"/>
    <mergeCell ref="AS3:AS4"/>
    <mergeCell ref="AX3:AX4"/>
    <mergeCell ref="BC3:BC4"/>
    <mergeCell ref="AK2:AO2"/>
    <mergeCell ref="AP2:AT2"/>
    <mergeCell ref="AU2:AY2"/>
    <mergeCell ref="AZ2:BD2"/>
    <mergeCell ref="BE2:BI2"/>
    <mergeCell ref="BK2:BO2"/>
    <mergeCell ref="BN3:BN4"/>
    <mergeCell ref="B2:F2"/>
    <mergeCell ref="E3:E4"/>
    <mergeCell ref="G2:K2"/>
    <mergeCell ref="J3:J4"/>
    <mergeCell ref="L2:P2"/>
    <mergeCell ref="O3:O4"/>
    <mergeCell ref="Q2:U2"/>
    <mergeCell ref="T3:T4"/>
    <mergeCell ref="V2:Z2"/>
    <mergeCell ref="Y3:Y4"/>
    <mergeCell ref="AA2:AE2"/>
    <mergeCell ref="AD3:AD4"/>
    <mergeCell ref="BH3:BH4"/>
    <mergeCell ref="AF2:AJ2"/>
  </mergeCells>
  <conditionalFormatting sqref="F5:F30">
    <cfRule type="cellIs" dxfId="12" priority="13" operator="lessThan">
      <formula>1</formula>
    </cfRule>
  </conditionalFormatting>
  <conditionalFormatting sqref="K5:K30">
    <cfRule type="cellIs" dxfId="11" priority="12" operator="lessThan">
      <formula>1</formula>
    </cfRule>
  </conditionalFormatting>
  <conditionalFormatting sqref="P5:P30">
    <cfRule type="cellIs" dxfId="10" priority="11" operator="lessThan">
      <formula>1</formula>
    </cfRule>
  </conditionalFormatting>
  <conditionalFormatting sqref="U5:U30">
    <cfRule type="cellIs" dxfId="9" priority="10" operator="lessThan">
      <formula>1</formula>
    </cfRule>
  </conditionalFormatting>
  <conditionalFormatting sqref="Z5:Z30">
    <cfRule type="cellIs" dxfId="8" priority="9" operator="lessThan">
      <formula>1</formula>
    </cfRule>
  </conditionalFormatting>
  <conditionalFormatting sqref="AJ5:AJ30">
    <cfRule type="cellIs" dxfId="7" priority="8" operator="lessThan">
      <formula>1</formula>
    </cfRule>
  </conditionalFormatting>
  <conditionalFormatting sqref="AT5:AT30">
    <cfRule type="cellIs" dxfId="6" priority="7" operator="lessThan">
      <formula>1</formula>
    </cfRule>
  </conditionalFormatting>
  <conditionalFormatting sqref="BD5:BD30">
    <cfRule type="cellIs" dxfId="5" priority="6" operator="lessThan">
      <formula>1</formula>
    </cfRule>
  </conditionalFormatting>
  <conditionalFormatting sqref="AE5:AE30">
    <cfRule type="cellIs" dxfId="4" priority="5" operator="lessThan">
      <formula>1</formula>
    </cfRule>
  </conditionalFormatting>
  <conditionalFormatting sqref="AO5:AO30">
    <cfRule type="cellIs" dxfId="3" priority="4" operator="lessThan">
      <formula>1</formula>
    </cfRule>
  </conditionalFormatting>
  <conditionalFormatting sqref="AY5:AY30">
    <cfRule type="cellIs" dxfId="2" priority="3" operator="lessThan">
      <formula>1</formula>
    </cfRule>
  </conditionalFormatting>
  <conditionalFormatting sqref="BI5:BI30">
    <cfRule type="cellIs" dxfId="1" priority="2" operator="lessThan">
      <formula>1</formula>
    </cfRule>
  </conditionalFormatting>
  <conditionalFormatting sqref="BO5:BO30">
    <cfRule type="cellIs" dxfId="0" priority="1" operator="lessThan">
      <formula>1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4E361-BFBD-4672-8449-2A5D2703FFCC}">
  <dimension ref="A1:BS31"/>
  <sheetViews>
    <sheetView tabSelected="1" workbookViewId="0">
      <pane xSplit="1" ySplit="4" topLeftCell="BD5" activePane="bottomRight" state="frozen"/>
      <selection pane="bottomRight" activeCell="BH5" sqref="BH5:BL30"/>
      <selection pane="bottomLeft"/>
      <selection pane="topRight"/>
    </sheetView>
  </sheetViews>
  <sheetFormatPr defaultRowHeight="15"/>
  <cols>
    <col min="2" max="5" width="13.7109375" customWidth="1"/>
    <col min="6" max="6" width="14.28515625" customWidth="1"/>
    <col min="7" max="11" width="15" customWidth="1"/>
    <col min="12" max="12" width="15.28515625" bestFit="1" customWidth="1"/>
    <col min="13" max="13" width="14.42578125" customWidth="1"/>
    <col min="14" max="14" width="15" customWidth="1"/>
    <col min="15" max="15" width="14.42578125" customWidth="1"/>
    <col min="16" max="16" width="14.7109375" customWidth="1"/>
    <col min="17" max="17" width="15.28515625" customWidth="1"/>
    <col min="18" max="21" width="13.85546875" style="61" bestFit="1" customWidth="1"/>
    <col min="22" max="22" width="15.85546875" style="61" customWidth="1"/>
    <col min="23" max="26" width="13.5703125" bestFit="1" customWidth="1"/>
    <col min="27" max="27" width="15.140625" bestFit="1" customWidth="1"/>
    <col min="28" max="32" width="13.85546875" customWidth="1"/>
    <col min="33" max="33" width="17.42578125" customWidth="1"/>
    <col min="34" max="37" width="14.140625" customWidth="1"/>
    <col min="38" max="38" width="16.7109375" customWidth="1"/>
    <col min="39" max="42" width="14.140625" customWidth="1"/>
    <col min="43" max="43" width="16.140625" customWidth="1"/>
    <col min="44" max="48" width="16.28515625" customWidth="1"/>
    <col min="49" max="49" width="17.42578125" customWidth="1"/>
    <col min="50" max="53" width="14" customWidth="1"/>
    <col min="54" max="54" width="16.42578125" customWidth="1"/>
    <col min="55" max="58" width="14.28515625" customWidth="1"/>
    <col min="59" max="59" width="17" customWidth="1"/>
    <col min="60" max="62" width="13.85546875" customWidth="1"/>
    <col min="63" max="63" width="15.28515625" customWidth="1"/>
    <col min="64" max="64" width="13.85546875" customWidth="1"/>
    <col min="65" max="65" width="17" customWidth="1"/>
    <col min="66" max="66" width="15.28515625" bestFit="1" customWidth="1"/>
    <col min="67" max="67" width="14.42578125" customWidth="1"/>
    <col min="68" max="68" width="15" customWidth="1"/>
    <col min="69" max="69" width="14.42578125" customWidth="1"/>
    <col min="70" max="70" width="14.7109375" customWidth="1"/>
    <col min="71" max="71" width="15.28515625" customWidth="1"/>
  </cols>
  <sheetData>
    <row r="1" spans="1:71" s="62" customFormat="1" ht="26.25" customHeight="1">
      <c r="B1" s="156" t="s">
        <v>0</v>
      </c>
      <c r="C1" s="157"/>
      <c r="D1" s="157"/>
      <c r="E1" s="157"/>
      <c r="F1" s="158"/>
      <c r="G1" s="159" t="s">
        <v>1</v>
      </c>
      <c r="H1" s="160"/>
      <c r="I1" s="160"/>
      <c r="J1" s="160"/>
      <c r="K1" s="161"/>
      <c r="L1" s="162" t="s">
        <v>2</v>
      </c>
      <c r="M1" s="163"/>
      <c r="N1" s="163"/>
      <c r="O1" s="163"/>
      <c r="P1" s="163"/>
      <c r="Q1" s="164"/>
      <c r="R1" s="165" t="s">
        <v>3</v>
      </c>
      <c r="S1" s="165"/>
      <c r="T1" s="165"/>
      <c r="U1" s="165"/>
      <c r="V1" s="166"/>
      <c r="W1" s="157" t="s">
        <v>4</v>
      </c>
      <c r="X1" s="157"/>
      <c r="Y1" s="157"/>
      <c r="Z1" s="157"/>
      <c r="AA1" s="158"/>
      <c r="AB1" s="159" t="s">
        <v>5</v>
      </c>
      <c r="AC1" s="160"/>
      <c r="AD1" s="160"/>
      <c r="AE1" s="160"/>
      <c r="AF1" s="160"/>
      <c r="AG1" s="161"/>
      <c r="AH1" s="157" t="s">
        <v>6</v>
      </c>
      <c r="AI1" s="157"/>
      <c r="AJ1" s="157"/>
      <c r="AK1" s="157"/>
      <c r="AL1" s="158"/>
      <c r="AM1" s="160" t="s">
        <v>7</v>
      </c>
      <c r="AN1" s="160"/>
      <c r="AO1" s="160"/>
      <c r="AP1" s="160"/>
      <c r="AQ1" s="160"/>
      <c r="AR1" s="162" t="s">
        <v>8</v>
      </c>
      <c r="AS1" s="163"/>
      <c r="AT1" s="163"/>
      <c r="AU1" s="163"/>
      <c r="AV1" s="163"/>
      <c r="AW1" s="164"/>
      <c r="AX1" s="160" t="s">
        <v>9</v>
      </c>
      <c r="AY1" s="160"/>
      <c r="AZ1" s="160"/>
      <c r="BA1" s="160"/>
      <c r="BB1" s="160"/>
      <c r="BC1" s="157" t="s">
        <v>10</v>
      </c>
      <c r="BD1" s="157"/>
      <c r="BE1" s="157"/>
      <c r="BF1" s="157"/>
      <c r="BG1" s="158"/>
      <c r="BH1" s="159" t="s">
        <v>11</v>
      </c>
      <c r="BI1" s="160"/>
      <c r="BJ1" s="160"/>
      <c r="BK1" s="160"/>
      <c r="BL1" s="160"/>
      <c r="BM1" s="160"/>
      <c r="BN1" s="162" t="s">
        <v>0</v>
      </c>
      <c r="BO1" s="163"/>
      <c r="BP1" s="163"/>
      <c r="BQ1" s="163"/>
      <c r="BR1" s="163"/>
      <c r="BS1" s="164"/>
    </row>
    <row r="2" spans="1:71" s="62" customFormat="1">
      <c r="B2" s="106" t="s">
        <v>52</v>
      </c>
      <c r="C2" s="107" t="s">
        <v>53</v>
      </c>
      <c r="D2" s="107" t="s">
        <v>54</v>
      </c>
      <c r="E2" s="107" t="s">
        <v>55</v>
      </c>
      <c r="F2" s="108" t="s">
        <v>17</v>
      </c>
      <c r="G2" s="109" t="s">
        <v>56</v>
      </c>
      <c r="H2" s="116" t="s">
        <v>57</v>
      </c>
      <c r="I2" s="116" t="s">
        <v>58</v>
      </c>
      <c r="J2" s="116" t="s">
        <v>59</v>
      </c>
      <c r="K2" s="110" t="s">
        <v>17</v>
      </c>
      <c r="L2" s="69" t="s">
        <v>60</v>
      </c>
      <c r="M2" s="70" t="s">
        <v>61</v>
      </c>
      <c r="N2" s="70" t="s">
        <v>62</v>
      </c>
      <c r="O2" s="70" t="s">
        <v>63</v>
      </c>
      <c r="P2" s="70" t="s">
        <v>64</v>
      </c>
      <c r="Q2" s="71" t="s">
        <v>17</v>
      </c>
      <c r="R2" s="64" t="s">
        <v>65</v>
      </c>
      <c r="S2" s="64" t="s">
        <v>66</v>
      </c>
      <c r="T2" s="64" t="s">
        <v>67</v>
      </c>
      <c r="U2" s="64" t="s">
        <v>68</v>
      </c>
      <c r="V2" s="64" t="s">
        <v>17</v>
      </c>
      <c r="W2" s="106" t="s">
        <v>69</v>
      </c>
      <c r="X2" s="107" t="s">
        <v>70</v>
      </c>
      <c r="Y2" s="107" t="s">
        <v>71</v>
      </c>
      <c r="Z2" s="107" t="s">
        <v>72</v>
      </c>
      <c r="AA2" s="107" t="s">
        <v>17</v>
      </c>
      <c r="AB2" s="109" t="s">
        <v>73</v>
      </c>
      <c r="AC2" s="109" t="s">
        <v>74</v>
      </c>
      <c r="AD2" s="109" t="s">
        <v>75</v>
      </c>
      <c r="AE2" s="109" t="s">
        <v>76</v>
      </c>
      <c r="AF2" s="109" t="s">
        <v>77</v>
      </c>
      <c r="AG2" s="110" t="s">
        <v>17</v>
      </c>
      <c r="AH2" s="106" t="s">
        <v>78</v>
      </c>
      <c r="AI2" s="107" t="s">
        <v>79</v>
      </c>
      <c r="AJ2" s="107" t="s">
        <v>80</v>
      </c>
      <c r="AK2" s="107" t="s">
        <v>81</v>
      </c>
      <c r="AL2" s="107" t="s">
        <v>17</v>
      </c>
      <c r="AM2" s="109" t="s">
        <v>82</v>
      </c>
      <c r="AN2" s="116" t="s">
        <v>83</v>
      </c>
      <c r="AO2" s="116" t="s">
        <v>84</v>
      </c>
      <c r="AP2" s="116" t="s">
        <v>85</v>
      </c>
      <c r="AQ2" s="116" t="s">
        <v>17</v>
      </c>
      <c r="AR2" s="69" t="s">
        <v>86</v>
      </c>
      <c r="AS2" s="70" t="s">
        <v>87</v>
      </c>
      <c r="AT2" s="70" t="s">
        <v>88</v>
      </c>
      <c r="AU2" s="70" t="s">
        <v>89</v>
      </c>
      <c r="AV2" s="70" t="s">
        <v>90</v>
      </c>
      <c r="AW2" s="71" t="s">
        <v>17</v>
      </c>
      <c r="AX2" s="109" t="s">
        <v>91</v>
      </c>
      <c r="AY2" s="116" t="s">
        <v>92</v>
      </c>
      <c r="AZ2" s="116" t="s">
        <v>93</v>
      </c>
      <c r="BA2" s="116" t="s">
        <v>94</v>
      </c>
      <c r="BB2" s="116" t="s">
        <v>17</v>
      </c>
      <c r="BC2" s="106" t="s">
        <v>95</v>
      </c>
      <c r="BD2" s="107" t="s">
        <v>96</v>
      </c>
      <c r="BE2" s="107" t="s">
        <v>97</v>
      </c>
      <c r="BF2" s="107" t="s">
        <v>98</v>
      </c>
      <c r="BG2" s="107" t="s">
        <v>17</v>
      </c>
      <c r="BH2" s="109" t="s">
        <v>99</v>
      </c>
      <c r="BI2" s="109" t="s">
        <v>100</v>
      </c>
      <c r="BJ2" s="109" t="s">
        <v>101</v>
      </c>
      <c r="BK2" s="109" t="s">
        <v>102</v>
      </c>
      <c r="BL2" s="109" t="s">
        <v>103</v>
      </c>
      <c r="BM2" s="116" t="s">
        <v>17</v>
      </c>
      <c r="BN2" s="69" t="s">
        <v>104</v>
      </c>
      <c r="BO2" s="70" t="s">
        <v>61</v>
      </c>
      <c r="BP2" s="70" t="s">
        <v>62</v>
      </c>
      <c r="BQ2" s="70" t="s">
        <v>63</v>
      </c>
      <c r="BR2" s="70" t="s">
        <v>64</v>
      </c>
      <c r="BS2" s="71" t="s">
        <v>17</v>
      </c>
    </row>
    <row r="3" spans="1:71" s="62" customFormat="1">
      <c r="B3" s="72">
        <f>'[1]Proy 2023 vs 2022'!$G$3</f>
        <v>0.25540248678433347</v>
      </c>
      <c r="C3" s="73">
        <f>'[1]Proy 2023 vs 2022'!$L$3</f>
        <v>0.2190157229163858</v>
      </c>
      <c r="D3" s="73">
        <f>'[1]Proy 2023 vs 2022'!$Q$3</f>
        <v>0.27681610501061904</v>
      </c>
      <c r="E3" s="73">
        <f>'[1]Proy 2023 vs 2022'!$V$3</f>
        <v>0.24876568528866164</v>
      </c>
      <c r="F3" s="74">
        <f>SUM(B3:E3)</f>
        <v>0.99999999999999989</v>
      </c>
      <c r="G3" s="65">
        <f>'[1]Proy 2023 vs 2022'!$AE$3</f>
        <v>0.22259017984653875</v>
      </c>
      <c r="H3" s="66">
        <f>'[1]Proy 2023 vs 2022'!$AJ$3</f>
        <v>0.25511814697200835</v>
      </c>
      <c r="I3" s="66">
        <f>'[1]Proy 2023 vs 2022'!$AO$3</f>
        <v>0.28743904426624661</v>
      </c>
      <c r="J3" s="66">
        <f>'[1]Proy 2023 vs 2022'!$AT$3</f>
        <v>0.23485262891520639</v>
      </c>
      <c r="K3" s="136">
        <f>SUM(G3:J3)</f>
        <v>1.0000000000000002</v>
      </c>
      <c r="L3" s="78">
        <f>'[1]Proy 2023 vs 2022'!$BC$3</f>
        <v>0.18723752549061118</v>
      </c>
      <c r="M3" s="79">
        <f>'[1]Proy 2023 vs 2022'!$BH$3</f>
        <v>0.19465055654080993</v>
      </c>
      <c r="N3" s="79">
        <f>'[1]Proy 2023 vs 2022'!$BM$3</f>
        <v>0.2165833758351125</v>
      </c>
      <c r="O3" s="79">
        <f>'[1]Proy 2023 vs 2022'!$BR$3</f>
        <v>0.19997755359259817</v>
      </c>
      <c r="P3" s="79">
        <f>'[1]Proy 2023 vs 2022'!$BW$3</f>
        <v>0.20155098854086834</v>
      </c>
      <c r="Q3" s="80">
        <f>SUM(L3:P3)</f>
        <v>1</v>
      </c>
      <c r="R3" s="66">
        <f>'[1]Proy 2023 vs 2022'!$CF$3</f>
        <v>0.21924741816703469</v>
      </c>
      <c r="S3" s="66">
        <f>'[1]Proy 2023 vs 2022'!$CK$3</f>
        <v>0.24940176704887249</v>
      </c>
      <c r="T3" s="66">
        <f>'[1]Proy 2023 vs 2022'!$CP$3</f>
        <v>0.24516424761641523</v>
      </c>
      <c r="U3" s="66">
        <f>'[1]Proy 2023 vs 2022'!$CU$3</f>
        <v>0.28618656716767771</v>
      </c>
      <c r="V3" s="66">
        <f>SUM(R3:U3)</f>
        <v>1</v>
      </c>
      <c r="W3" s="72">
        <f>'[1]Proy 2023 vs 2022'!$DE$3</f>
        <v>0.2566527408902276</v>
      </c>
      <c r="X3" s="73">
        <f>'[1]Proy 2023 vs 2022'!$DJ$3</f>
        <v>0.30487213819946263</v>
      </c>
      <c r="Y3" s="73">
        <f>'[1]Proy 2023 vs 2022'!$DO$3</f>
        <v>0.22296672179363294</v>
      </c>
      <c r="Z3" s="73">
        <f>'[1]Proy 2023 vs 2022'!$DT$3</f>
        <v>0.2155083991166768</v>
      </c>
      <c r="AA3" s="73">
        <f>SUM(W3:Z3)</f>
        <v>1</v>
      </c>
      <c r="AB3" s="100">
        <f>'[1]Proy 2023 vs 2022'!$EC$3</f>
        <v>0.19077088854213556</v>
      </c>
      <c r="AC3" s="101">
        <f>'[1]Proy 2023 vs 2022'!$EH$3</f>
        <v>0.20252711712240573</v>
      </c>
      <c r="AD3" s="101">
        <f>'[1]Proy 2023 vs 2022'!$EM$3</f>
        <v>0.20741206144095095</v>
      </c>
      <c r="AE3" s="101">
        <f>'[1]Proy 2023 vs 2022'!$ER$3</f>
        <v>0.18766978139016444</v>
      </c>
      <c r="AF3" s="101">
        <f>'[1]Proy 2023 vs 2022'!$EW$3</f>
        <v>0.21162015150434335</v>
      </c>
      <c r="AG3" s="102">
        <f>SUM(AB3:AF3)</f>
        <v>1</v>
      </c>
      <c r="AH3" s="72">
        <f>'[1]Proy 2023 vs 2022'!$FG$3</f>
        <v>0.26431939532788595</v>
      </c>
      <c r="AI3" s="73">
        <f>'[1]Proy 2023 vs 2022'!$FL$3</f>
        <v>0.24899503789049687</v>
      </c>
      <c r="AJ3" s="73">
        <f>'[1]Proy 2023 vs 2022'!$FQ$3</f>
        <v>0.24151531946640983</v>
      </c>
      <c r="AK3" s="73">
        <f>'[1]Proy 2023 vs 2022'!$FV$3</f>
        <v>0.24517024731520698</v>
      </c>
      <c r="AL3" s="73">
        <f>SUM(AH3:AK3)</f>
        <v>0.99999999999999956</v>
      </c>
      <c r="AM3" s="65">
        <f>'[1]Proy 2023 vs 2022'!$GE$3</f>
        <v>0.26128937628084975</v>
      </c>
      <c r="AN3" s="66">
        <f>'[1]Proy 2023 vs 2022'!$GJ$3</f>
        <v>0.24194026106611466</v>
      </c>
      <c r="AO3" s="66">
        <f>'[1]Proy 2023 vs 2022'!$GO$3</f>
        <v>0.24410263928760545</v>
      </c>
      <c r="AP3" s="66">
        <f>'[1]Proy 2023 vs 2022'!$GT$3</f>
        <v>0.25266772336543014</v>
      </c>
      <c r="AQ3" s="66">
        <f>SUM(AM3:AP3)</f>
        <v>1</v>
      </c>
      <c r="AR3" s="78">
        <f>'[1]Proy 2023 vs 2022'!$HC$3</f>
        <v>0.22395305029347129</v>
      </c>
      <c r="AS3" s="79">
        <f>'[1]Proy 2023 vs 2022'!$HH$3</f>
        <v>0.19374654657923929</v>
      </c>
      <c r="AT3" s="79">
        <f>'[1]Proy 2023 vs 2022'!$HM$3</f>
        <v>0.21733755186064288</v>
      </c>
      <c r="AU3" s="79">
        <f>'[1]Proy 2023 vs 2022'!$HR$3</f>
        <v>0.18024234593905963</v>
      </c>
      <c r="AV3" s="79">
        <f>'[1]Proy 2023 vs 2022'!$HW$3</f>
        <v>0.18472050532758699</v>
      </c>
      <c r="AW3" s="80">
        <f>SUM(AR3:AV3)</f>
        <v>1</v>
      </c>
      <c r="AX3" s="65">
        <f>'[1]Proy 2023 vs 2022'!$IF$3</f>
        <v>0.20190606007318848</v>
      </c>
      <c r="AY3" s="66">
        <f>'[1]Proy 2023 vs 2022'!$IK$3</f>
        <v>0.21850302897553764</v>
      </c>
      <c r="AZ3" s="66">
        <f>'[1]Proy 2023 vs 2022'!$IP$3</f>
        <v>0.24552774706570624</v>
      </c>
      <c r="BA3" s="66">
        <f>'[1]Proy 2023 vs 2022'!$IU$3</f>
        <v>0.33406316388556762</v>
      </c>
      <c r="BB3" s="66">
        <f>SUM(AX3:BA3)</f>
        <v>1</v>
      </c>
      <c r="BC3" s="72">
        <f>'[1]Proy 2023 vs 2022'!$JD$3</f>
        <v>0.23405503842332226</v>
      </c>
      <c r="BD3" s="73">
        <f>'[1]Proy 2023 vs 2022'!$JI$3</f>
        <v>0.20214371720946717</v>
      </c>
      <c r="BE3" s="73">
        <f>'[1]Proy 2023 vs 2022'!$JN$3</f>
        <v>0.27668773434238841</v>
      </c>
      <c r="BF3" s="73">
        <f>'[1]Proy 2023 vs 2022'!$JS$3</f>
        <v>0.28711351002482222</v>
      </c>
      <c r="BG3" s="73">
        <f>SUM(BC3:BF3)</f>
        <v>1</v>
      </c>
      <c r="BH3" s="100">
        <f>'[1]Proy 2023 vs 2022'!$KB$3</f>
        <v>0.13679334021469711</v>
      </c>
      <c r="BI3" s="101">
        <f>'[1]Proy 2023 vs 2022'!$KG$3</f>
        <v>0.17040059250624764</v>
      </c>
      <c r="BJ3" s="101">
        <f>'[1]Proy 2023 vs 2022'!$KL$3</f>
        <v>0.21725162062797465</v>
      </c>
      <c r="BK3" s="101">
        <f>'[1]Proy 2023 vs 2022'!$KQ$3</f>
        <v>0.34019472467432282</v>
      </c>
      <c r="BL3" s="101">
        <f>'[1]Proy 2023 vs 2022'!$KV$3</f>
        <v>9.6692627895142394E-2</v>
      </c>
      <c r="BM3" s="101">
        <f>SUM(BH3:BL3)</f>
        <v>0.96133290591838472</v>
      </c>
      <c r="BN3" s="78">
        <f>'[1]Tabla de Proyecciones'!$NH$65</f>
        <v>0.21890643518840427</v>
      </c>
      <c r="BO3" s="79">
        <f>'[1]Tabla de Proyecciones'!$NO$65</f>
        <v>0.21331953741378135</v>
      </c>
      <c r="BP3" s="79">
        <f>'[1]Tabla de Proyecciones'!$NV$65</f>
        <v>0.19475493370718283</v>
      </c>
      <c r="BQ3" s="79">
        <f>'[1]Tabla de Proyecciones'!$OC$65</f>
        <v>0.1781923717106591</v>
      </c>
      <c r="BR3" s="79">
        <f>'[1]Tabla de Proyecciones'!$OJ$65</f>
        <v>0.19482636315697596</v>
      </c>
      <c r="BS3" s="80">
        <f>SUM(BN3:BR3)</f>
        <v>0.99999964117700357</v>
      </c>
    </row>
    <row r="4" spans="1:71" s="62" customFormat="1">
      <c r="B4" s="75">
        <f>'OBJETIVO MENSUAL'!$D$31*'OBJETIVO SEMANAL'!B3</f>
        <v>2433812.8101797705</v>
      </c>
      <c r="C4" s="75">
        <f>'OBJETIVO MENSUAL'!$D$31*'OBJETIVO SEMANAL'!C3</f>
        <v>2087071.581706228</v>
      </c>
      <c r="D4" s="75">
        <f>'OBJETIVO MENSUAL'!$D$31*'OBJETIVO SEMANAL'!D3</f>
        <v>2637870.0964169288</v>
      </c>
      <c r="E4" s="75">
        <f>'OBJETIVO MENSUAL'!$D$31*'OBJETIVO SEMANAL'!E3</f>
        <v>2370568.5845570732</v>
      </c>
      <c r="F4" s="77">
        <f>SUM(B4:E4)</f>
        <v>9529323.0728600007</v>
      </c>
      <c r="G4" s="67">
        <f>'OBJETIVO MENSUAL'!$I$31*'OBJETIVO SEMANAL'!G3</f>
        <v>2463150.6253273208</v>
      </c>
      <c r="H4" s="67">
        <f>'OBJETIVO MENSUAL'!$I$31*'OBJETIVO SEMANAL'!H3</f>
        <v>2823100.3887039679</v>
      </c>
      <c r="I4" s="67">
        <f>'OBJETIVO MENSUAL'!$I$31*'OBJETIVO SEMANAL'!I3</f>
        <v>3180758.7473805714</v>
      </c>
      <c r="J4" s="67">
        <f>'OBJETIVO MENSUAL'!$I$31*'OBJETIVO SEMANAL'!J3</f>
        <v>2598845.1070531402</v>
      </c>
      <c r="K4" s="137">
        <f>SUM(G4:J4)</f>
        <v>11065854.868465001</v>
      </c>
      <c r="L4" s="94">
        <f>'OBJETIVO MENSUAL'!$N$31*'OBJETIVO SEMANAL'!L3</f>
        <v>2508109.8060926404</v>
      </c>
      <c r="M4" s="95">
        <f>'OBJETIVO MENSUAL'!$N$31*'OBJETIVO SEMANAL'!M3</f>
        <v>2607409.8573038224</v>
      </c>
      <c r="N4" s="95">
        <f>'OBJETIVO MENSUAL'!$N$31*'OBJETIVO SEMANAL'!N3</f>
        <v>2901207.3693311675</v>
      </c>
      <c r="O4" s="95">
        <f>'OBJETIVO MENSUAL'!$N$31*'OBJETIVO SEMANAL'!O3</f>
        <v>2678766.7795212474</v>
      </c>
      <c r="P4" s="95">
        <f>'OBJETIVO MENSUAL'!$N$31*'OBJETIVO SEMANAL'!P3</f>
        <v>2699843.4713471239</v>
      </c>
      <c r="Q4" s="96">
        <f>SUM(L4:P4)</f>
        <v>13395337.283596002</v>
      </c>
      <c r="R4" s="68">
        <f>'OBJETIVO MENSUAL'!$S$31*'OBJETIVO SEMANAL'!R3</f>
        <v>2807916.6334934868</v>
      </c>
      <c r="S4" s="68">
        <f>'OBJETIVO MENSUAL'!$S$31*'OBJETIVO SEMANAL'!S3</f>
        <v>3194105.4356483705</v>
      </c>
      <c r="T4" s="68">
        <f>'OBJETIVO MENSUAL'!$S$31*'OBJETIVO SEMANAL'!T3</f>
        <v>3139835.2353485269</v>
      </c>
      <c r="U4" s="68">
        <f>'OBJETIVO MENSUAL'!$S$31*'OBJETIVO SEMANAL'!U3</f>
        <v>3665210.8788816198</v>
      </c>
      <c r="V4" s="68">
        <f>SUM(R4:U4)</f>
        <v>12807068.183372004</v>
      </c>
      <c r="W4" s="128">
        <f>'OBJETIVO MENSUAL'!$X$31*'OBJETIVO SEMANAL'!W3</f>
        <v>3490619.7576543721</v>
      </c>
      <c r="X4" s="128">
        <f>'OBJETIVO MENSUAL'!$X$31*'OBJETIVO SEMANAL'!X3</f>
        <v>4146430.330204586</v>
      </c>
      <c r="Y4" s="128">
        <f>'OBJETIVO MENSUAL'!$X$31*'OBJETIVO SEMANAL'!Y3</f>
        <v>3032471.1970450473</v>
      </c>
      <c r="Z4" s="128">
        <f>'OBJETIVO MENSUAL'!$X$31*'OBJETIVO SEMANAL'!Z3</f>
        <v>2931033.8681279956</v>
      </c>
      <c r="AA4" s="129">
        <f>SUM(W4:Z4)</f>
        <v>13600555.153032001</v>
      </c>
      <c r="AB4" s="103">
        <f>'OBJETIVO MENSUAL'!$AC$31*'OBJETIVO SEMANAL'!AB3</f>
        <v>3138778.1348883165</v>
      </c>
      <c r="AC4" s="103">
        <f>'OBJETIVO MENSUAL'!$AC$31*'OBJETIVO SEMANAL'!AC3</f>
        <v>3332204.8862049934</v>
      </c>
      <c r="AD4" s="103">
        <f>'OBJETIVO MENSUAL'!$AC$31*'OBJETIVO SEMANAL'!AD3</f>
        <v>3412577.5077006998</v>
      </c>
      <c r="AE4" s="103">
        <f>'OBJETIVO MENSUAL'!$AC$31*'OBJETIVO SEMANAL'!AE3</f>
        <v>3087755.2173093441</v>
      </c>
      <c r="AF4" s="103">
        <f>'OBJETIVO MENSUAL'!$AC$31*'OBJETIVO SEMANAL'!AF3</f>
        <v>3481813.758480648</v>
      </c>
      <c r="AG4" s="105">
        <f>SUM(AB4:AF4)</f>
        <v>16453129.504584001</v>
      </c>
      <c r="AH4" s="75">
        <f>'OBJETIVO MENSUAL'!$AH$31*'OBJETIVO SEMANAL'!AH3</f>
        <v>3481369.815036498</v>
      </c>
      <c r="AI4" s="75">
        <f>'OBJETIVO MENSUAL'!$AH$31*'OBJETIVO SEMANAL'!AI3</f>
        <v>3279531.5982413343</v>
      </c>
      <c r="AJ4" s="75">
        <f>'OBJETIVO MENSUAL'!$AH$31*'OBJETIVO SEMANAL'!AJ3</f>
        <v>3181015.6875406192</v>
      </c>
      <c r="AK4" s="75">
        <f>'OBJETIVO MENSUAL'!$AH$31*'OBJETIVO SEMANAL'!AK3</f>
        <v>3229155.0057815472</v>
      </c>
      <c r="AL4" s="76">
        <f>SUM(AH4:AK4)</f>
        <v>13171072.106599998</v>
      </c>
      <c r="AM4" s="67">
        <f>'OBJETIVO MENSUAL'!$AM$31*'OBJETIVO SEMANAL'!AM3</f>
        <v>3246969.7258122964</v>
      </c>
      <c r="AN4" s="67">
        <f>'OBJETIVO MENSUAL'!$AM$31*'OBJETIVO SEMANAL'!AN3</f>
        <v>3006523.7030242528</v>
      </c>
      <c r="AO4" s="67">
        <f>'OBJETIVO MENSUAL'!$AM$31*'OBJETIVO SEMANAL'!AO3</f>
        <v>3033394.9701261711</v>
      </c>
      <c r="AP4" s="67">
        <f>'OBJETIVO MENSUAL'!$AM$31*'OBJETIVO SEMANAL'!AP3</f>
        <v>3139830.8654372813</v>
      </c>
      <c r="AQ4" s="68">
        <f>SUM(AM4:AP4)</f>
        <v>12426719.264400002</v>
      </c>
      <c r="AR4" s="94">
        <f>'OBJETIVO MENSUAL'!$AR$31*'OBJETIVO SEMANAL'!AR3</f>
        <v>3169510.501811442</v>
      </c>
      <c r="AS4" s="94">
        <f>'OBJETIVO MENSUAL'!$AR$31*'OBJETIVO SEMANAL'!AS3</f>
        <v>2742010.9405426593</v>
      </c>
      <c r="AT4" s="94">
        <f>'OBJETIVO MENSUAL'!$AR$31*'OBJETIVO SEMANAL'!AT3</f>
        <v>3075884.2184002977</v>
      </c>
      <c r="AU4" s="94">
        <f>'OBJETIVO MENSUAL'!$AR$31*'OBJETIVO SEMANAL'!AU3</f>
        <v>2550891.8390545114</v>
      </c>
      <c r="AV4" s="94">
        <f>'OBJETIVO MENSUAL'!$AR$31*'OBJETIVO SEMANAL'!AV3</f>
        <v>2614269.2888910887</v>
      </c>
      <c r="AW4" s="96">
        <f>SUM(AR4:AV4)</f>
        <v>14152566.788699999</v>
      </c>
      <c r="AX4" s="134">
        <f>'OBJETIVO MENSUAL'!$AW$31*'OBJETIVO SEMANAL'!AX3</f>
        <v>2653120.3309090431</v>
      </c>
      <c r="AY4" s="134">
        <f>'OBJETIVO MENSUAL'!$AW$31*'OBJETIVO SEMANAL'!AY3</f>
        <v>2871210.6428606804</v>
      </c>
      <c r="AZ4" s="134">
        <f>'OBJETIVO MENSUAL'!$AW$31*'OBJETIVO SEMANAL'!AZ3</f>
        <v>3226325.4372166367</v>
      </c>
      <c r="BA4" s="134">
        <f>'OBJETIVO MENSUAL'!$AW$31*'OBJETIVO SEMANAL'!BA3</f>
        <v>4389713.5707136411</v>
      </c>
      <c r="BB4" s="135">
        <f>SUM(AX4:BA4)</f>
        <v>13140369.981700001</v>
      </c>
      <c r="BC4" s="128">
        <f>'OBJETIVO MENSUAL'!$BB$31*'OBJETIVO SEMANAL'!BC3</f>
        <v>3391724.9812942133</v>
      </c>
      <c r="BD4" s="128">
        <f>'OBJETIVO MENSUAL'!$BB$31*'OBJETIVO SEMANAL'!BD3</f>
        <v>2929293.4691326218</v>
      </c>
      <c r="BE4" s="128">
        <f>'OBJETIVO MENSUAL'!$BB$31*'OBJETIVO SEMANAL'!BE3</f>
        <v>4009521.465158361</v>
      </c>
      <c r="BF4" s="128">
        <f>'OBJETIVO MENSUAL'!$BB$31*'OBJETIVO SEMANAL'!BF3</f>
        <v>4160602.8692148048</v>
      </c>
      <c r="BG4" s="129">
        <f>SUM(BC4:BF4)</f>
        <v>14491142.784800002</v>
      </c>
      <c r="BH4" s="103">
        <f>'OBJETIVO MENSUAL'!$BG$31*'OBJETIVO SEMANAL'!BH3</f>
        <v>5038118.3937391648</v>
      </c>
      <c r="BI4" s="103">
        <f>'OBJETIVO MENSUAL'!$BG$31*'OBJETIVO SEMANAL'!BI3</f>
        <v>6275878.3290353566</v>
      </c>
      <c r="BJ4" s="103">
        <f>'OBJETIVO MENSUAL'!$BG$31*'OBJETIVO SEMANAL'!BJ3</f>
        <v>8001408.4328781124</v>
      </c>
      <c r="BK4" s="103">
        <f>'OBJETIVO MENSUAL'!$BG$31*'OBJETIVO SEMANAL'!BK3</f>
        <v>12529420.636594635</v>
      </c>
      <c r="BL4" s="103">
        <f>'OBJETIVO MENSUAL'!$BG$31*'OBJETIVO SEMANAL'!BL3</f>
        <v>3561203.3917215085</v>
      </c>
      <c r="BM4" s="104">
        <f>SUM(BH4:BL4)</f>
        <v>35406029.183968775</v>
      </c>
      <c r="BN4" s="94">
        <f>'OBJETIVO MENSUAL'!$BM$31*'OBJETIVO SEMANAL'!BN3</f>
        <v>2923931.4328113575</v>
      </c>
      <c r="BO4" s="94">
        <f>'OBJETIVO MENSUAL'!$BM$31*'OBJETIVO SEMANAL'!BO3</f>
        <v>2849307.2857365385</v>
      </c>
      <c r="BP4" s="94">
        <f>'OBJETIVO MENSUAL'!$BM$31*'OBJETIVO SEMANAL'!BP3</f>
        <v>2601340.0285442518</v>
      </c>
      <c r="BQ4" s="94">
        <f>'OBJETIVO MENSUAL'!$BM$31*'OBJETIVO SEMANAL'!BQ3</f>
        <v>2380114.0258100582</v>
      </c>
      <c r="BR4" s="94">
        <f>'OBJETIVO MENSUAL'!$BM$31*'OBJETIVO SEMANAL'!BR3</f>
        <v>2602294.1111106179</v>
      </c>
      <c r="BS4" s="96">
        <f>SUM(BN4:BR4)</f>
        <v>13356986.884012824</v>
      </c>
    </row>
    <row r="5" spans="1:71">
      <c r="A5" s="2" t="s">
        <v>19</v>
      </c>
      <c r="B5" s="84">
        <f>'[1]Proy 2023 vs 2022'!D38*$B$4</f>
        <v>74610.098161085203</v>
      </c>
      <c r="C5" s="85">
        <f>'[1]Proy 2023 vs 2022'!I38*$C$4</f>
        <v>54353.686768585132</v>
      </c>
      <c r="D5" s="85">
        <f>'[1]Proy 2023 vs 2022'!N38*$D$4</f>
        <v>68782.019589112431</v>
      </c>
      <c r="E5" s="85">
        <f>'[1]Proy 2023 vs 2022'!S38*$E$4</f>
        <v>48587.844538922916</v>
      </c>
      <c r="F5" s="82">
        <f>SUM(B5:E5)</f>
        <v>246333.64905770568</v>
      </c>
      <c r="G5" s="84">
        <f>'[1]Proy 2023 vs 2022'!AB38*$G$4</f>
        <v>48343.795813737685</v>
      </c>
      <c r="H5" s="85">
        <f>'[1]Proy 2023 vs 2022'!AG38*$H$4</f>
        <v>62664.333059483382</v>
      </c>
      <c r="I5" s="85">
        <f>'[1]Proy 2023 vs 2022'!AL38*$I$4</f>
        <v>80278.554893609777</v>
      </c>
      <c r="J5" s="85">
        <f>'[1]Proy 2023 vs 2022'!AQ38*$J$4</f>
        <v>53155.166672530839</v>
      </c>
      <c r="K5" s="82">
        <f>SUM(G5:J5)</f>
        <v>244441.85043936167</v>
      </c>
      <c r="L5" s="90">
        <f>'[1]Proy 2023 vs 2022'!AZ38*$L$4</f>
        <v>70672.50272512385</v>
      </c>
      <c r="M5" s="91">
        <f>'[1]Proy 2023 vs 2022'!BE38*$M$4</f>
        <v>68232.917876187828</v>
      </c>
      <c r="N5" s="91">
        <f>'[1]Proy 2023 vs 2022'!BJ38*$N$4</f>
        <v>80806.220199359246</v>
      </c>
      <c r="O5" s="91">
        <f>'[1]Proy 2023 vs 2022'!BO38*$O$4</f>
        <v>60849.957401075721</v>
      </c>
      <c r="P5" s="91">
        <f>'[1]Proy 2023 vs 2022'!BT38*$P$4</f>
        <v>65609.238365943398</v>
      </c>
      <c r="Q5" s="113">
        <f>SUM(L5:P5)</f>
        <v>346170.83656769001</v>
      </c>
      <c r="R5" s="81">
        <f>'[1]Proy 2023 vs 2022'!CC38*$R$4</f>
        <v>97794.164238484242</v>
      </c>
      <c r="S5" s="81">
        <f>'[1]Proy 2023 vs 2022'!CH38*$S$4</f>
        <v>87248.9697458023</v>
      </c>
      <c r="T5" s="81">
        <f>'[1]Proy 2023 vs 2022'!CM38*$T$4</f>
        <v>86411.344051029038</v>
      </c>
      <c r="U5" s="81">
        <f>'[1]Proy 2023 vs 2022'!CR38*$U$4</f>
        <v>118189.13928128613</v>
      </c>
      <c r="V5" s="98">
        <f>SUM(R5:U5)</f>
        <v>389643.61731660168</v>
      </c>
      <c r="W5" s="81">
        <f>'[1]Proy 2023 vs 2022'!DB38*$W$4</f>
        <v>106474.8044979726</v>
      </c>
      <c r="X5" s="81">
        <f>'[1]Proy 2023 vs 2022'!DG38*$X$4</f>
        <v>110838.91322022681</v>
      </c>
      <c r="Y5" s="81">
        <f>'[1]Proy 2023 vs 2022'!DL38*$Y$4</f>
        <v>90065.082870478058</v>
      </c>
      <c r="Z5" s="81">
        <f>'[1]Proy 2023 vs 2022'!DQ38*$Z$4</f>
        <v>77619.628959093869</v>
      </c>
      <c r="AA5" s="130">
        <f>SUM(W5:Z5)</f>
        <v>384998.42954777135</v>
      </c>
      <c r="AB5" s="90">
        <f>'[1]Proy 2023 vs 2022'!DZ38*$AB$4</f>
        <v>88261.950281773621</v>
      </c>
      <c r="AC5" s="91">
        <f>'[1]Proy 2023 vs 2022'!EE38*$AC$4</f>
        <v>90249.087663261118</v>
      </c>
      <c r="AD5" s="91">
        <f>'[1]Proy 2023 vs 2022'!EJ38*$AD$4</f>
        <v>90430.880141149057</v>
      </c>
      <c r="AE5" s="91">
        <f>'[1]Proy 2023 vs 2022'!EO38*$AE$4</f>
        <v>82268.219206290683</v>
      </c>
      <c r="AF5" s="91">
        <f>'[1]Proy 2023 vs 2022'!ET38*$AF$4</f>
        <v>118671.27555129799</v>
      </c>
      <c r="AG5" s="113">
        <f>SUM(AB5:AF5)</f>
        <v>469881.41284377244</v>
      </c>
      <c r="AH5" s="85">
        <f>'[1]Proy 2023 vs 2022'!FD38*$AH$4</f>
        <v>101852.9243224957</v>
      </c>
      <c r="AI5" s="85">
        <f>'[1]Proy 2023 vs 2022'!FI38*$AI$4</f>
        <v>81920.451879280488</v>
      </c>
      <c r="AJ5" s="85">
        <f>'[1]Proy 2023 vs 2022'!FN38*$AJ$4</f>
        <v>79687.620620518617</v>
      </c>
      <c r="AK5" s="85">
        <f>'[1]Proy 2023 vs 2022'!FS38*$AK$4</f>
        <v>69714.753162380119</v>
      </c>
      <c r="AL5" s="98">
        <f>SUM(AH5:AK5)</f>
        <v>333175.74998467497</v>
      </c>
      <c r="AM5" s="84">
        <f>'[1]Proy 2023 vs 2022'!GB38*$AM$4</f>
        <v>68803.531843079603</v>
      </c>
      <c r="AN5" s="85">
        <f>'[1]Proy 2023 vs 2022'!GG38*$AN$4</f>
        <v>62158.211159848055</v>
      </c>
      <c r="AO5" s="85">
        <f>'[1]Proy 2023 vs 2022'!GL38*$AO$4</f>
        <v>71175.611188020324</v>
      </c>
      <c r="AP5" s="85">
        <f>'[1]Proy 2023 vs 2022'!GQ38*$AP$4</f>
        <v>59918.57732004219</v>
      </c>
      <c r="AQ5" s="98">
        <f>SUM(AM5:AP5)</f>
        <v>262055.93151099017</v>
      </c>
      <c r="AR5" s="90">
        <f>'[1]Proy 2023 vs 2022'!GZ38*$AR$4</f>
        <v>75222.381606130366</v>
      </c>
      <c r="AS5" s="91">
        <f>'[1]Proy 2023 vs 2022'!HE38*$AS$4</f>
        <v>64426.159321818552</v>
      </c>
      <c r="AT5" s="91">
        <f>'[1]Proy 2023 vs 2022'!HJ38*$AT$4</f>
        <v>88978.741272842512</v>
      </c>
      <c r="AU5" s="91">
        <f>'[1]Proy 2023 vs 2022'!HO38*$AU$4</f>
        <v>71852.867033090806</v>
      </c>
      <c r="AV5" s="91">
        <f>'[1]Proy 2023 vs 2022'!HT38*$AV$4</f>
        <v>65598.967498582118</v>
      </c>
      <c r="AW5" s="125">
        <f>SUM(AR5:AV5)</f>
        <v>366079.1167324644</v>
      </c>
      <c r="AX5" s="84">
        <f>'[1]Proy 2023 vs 2022'!IC38*$AX$4</f>
        <v>59538.793306338426</v>
      </c>
      <c r="AY5" s="85">
        <f>'[1]Proy 2023 vs 2022'!IH38*$AY$4</f>
        <v>70285.513330701768</v>
      </c>
      <c r="AZ5" s="85">
        <f>'[1]Proy 2023 vs 2022'!IM38*$AZ$4</f>
        <v>73549.75703535277</v>
      </c>
      <c r="BA5" s="85">
        <f>'[1]Proy 2023 vs 2022'!IR38*$BA$4</f>
        <v>113694.21215823942</v>
      </c>
      <c r="BB5" s="130">
        <f>SUM(AX5:BA5)</f>
        <v>317068.27583063242</v>
      </c>
      <c r="BC5" s="84">
        <f>'[1]Proy 2023 vs 2022'!JA38*$BC$4</f>
        <v>110987.69961327732</v>
      </c>
      <c r="BD5" s="85">
        <f>'[1]Proy 2023 vs 2022'!JF38*$BD$4</f>
        <v>76956.054872437104</v>
      </c>
      <c r="BE5" s="85">
        <f>'[1]Proy 2023 vs 2022'!JK38*$BE$4</f>
        <v>100599.30695354196</v>
      </c>
      <c r="BF5" s="85">
        <f>'[1]Proy 2023 vs 2022'!JP38*$BF$4</f>
        <v>103381.25383018657</v>
      </c>
      <c r="BG5" s="130">
        <f>SUM(BC5:BF5)</f>
        <v>391924.31526944297</v>
      </c>
      <c r="BH5" s="90">
        <f>'[1]Proy 2023 vs 2022'!JY38*$BH$4</f>
        <v>193599.13628114163</v>
      </c>
      <c r="BI5" s="91">
        <f>'[1]Proy 2023 vs 2022'!KD38*$BI$4</f>
        <v>153874.29943355042</v>
      </c>
      <c r="BJ5" s="91">
        <f>'[1]Proy 2023 vs 2022'!KI38*$BJ$4</f>
        <v>193051.1473326548</v>
      </c>
      <c r="BK5" s="91">
        <f>'[1]Proy 2023 vs 2022'!KN38*$BK$4</f>
        <v>318234.1732312892</v>
      </c>
      <c r="BL5" s="91">
        <f>'[1]Proy 2023 vs 2022'!KS38*$BL$4</f>
        <v>79006.358566934665</v>
      </c>
      <c r="BM5" s="125">
        <f>SUM(BH5:BL5)</f>
        <v>937765.11484557088</v>
      </c>
      <c r="BN5" s="90">
        <f>'[1]Tabla de Proyecciones'!NI34*$BN$4</f>
        <v>68819.464031615207</v>
      </c>
      <c r="BO5" s="91">
        <f>'[1]Tabla de Proyecciones'!NP34*$BO$4</f>
        <v>70289.75066330815</v>
      </c>
      <c r="BP5" s="91">
        <f>'[1]Tabla de Proyecciones'!NW34*$BP$4</f>
        <v>58238.532351631038</v>
      </c>
      <c r="BQ5" s="91">
        <f>'[1]Tabla de Proyecciones'!OD34*$BQ$4</f>
        <v>55695.54814594351</v>
      </c>
      <c r="BR5" s="131">
        <f>'[1]Tabla de Proyecciones'!OI34*$BR$4</f>
        <v>68299.909824086179</v>
      </c>
      <c r="BS5" s="113">
        <f>SUM(BN5:BR5)</f>
        <v>321343.20501658408</v>
      </c>
    </row>
    <row r="6" spans="1:71">
      <c r="A6" s="3" t="s">
        <v>20</v>
      </c>
      <c r="B6" s="84">
        <f>'[1]Proy 2023 vs 2022'!D39*$B$4</f>
        <v>70902.759370918429</v>
      </c>
      <c r="C6" s="85">
        <f>'[1]Proy 2023 vs 2022'!I39*$C$4</f>
        <v>50971.059647299553</v>
      </c>
      <c r="D6" s="85">
        <f>'[1]Proy 2023 vs 2022'!N39*$D$4</f>
        <v>61800.088218314086</v>
      </c>
      <c r="E6" s="85">
        <f>'[1]Proy 2023 vs 2022'!S39*$E$4</f>
        <v>58160.634604626968</v>
      </c>
      <c r="F6" s="82">
        <f t="shared" ref="F6:F30" si="0">SUM(B6:E6)</f>
        <v>241834.54184115905</v>
      </c>
      <c r="G6" s="84">
        <f>'[1]Proy 2023 vs 2022'!AB39*$G$4</f>
        <v>68409.37933164995</v>
      </c>
      <c r="H6" s="85">
        <f>'[1]Proy 2023 vs 2022'!AG39*$H$4</f>
        <v>81760.981263198628</v>
      </c>
      <c r="I6" s="85">
        <f>'[1]Proy 2023 vs 2022'!AL39*$I$4</f>
        <v>78668.715425238843</v>
      </c>
      <c r="J6" s="85">
        <f>'[1]Proy 2023 vs 2022'!AQ39*$J$4</f>
        <v>64114.301412219065</v>
      </c>
      <c r="K6" s="82">
        <f t="shared" ref="K6:K30" si="1">SUM(G6:J6)</f>
        <v>292953.37743230647</v>
      </c>
      <c r="L6" s="84">
        <f>'[1]Proy 2023 vs 2022'!AZ39*$L$4</f>
        <v>68487.084875276487</v>
      </c>
      <c r="M6" s="85">
        <f>'[1]Proy 2023 vs 2022'!BE39*$M$4</f>
        <v>76812.048860561525</v>
      </c>
      <c r="N6" s="85">
        <f>'[1]Proy 2023 vs 2022'!BJ39*$N$4</f>
        <v>70249.796666903407</v>
      </c>
      <c r="O6" s="85">
        <f>'[1]Proy 2023 vs 2022'!BO39*$O$4</f>
        <v>69135.755890308588</v>
      </c>
      <c r="P6" s="85">
        <f>'[1]Proy 2023 vs 2022'!BT39*$P$4</f>
        <v>67572.369786232579</v>
      </c>
      <c r="Q6" s="114">
        <f t="shared" ref="Q6:Q30" si="2">SUM(L6:P6)</f>
        <v>352257.0560792826</v>
      </c>
      <c r="R6" s="81">
        <f>'[1]Proy 2023 vs 2022'!CC39*$R$4</f>
        <v>64797.974486434723</v>
      </c>
      <c r="S6" s="81">
        <f>'[1]Proy 2023 vs 2022'!CH39*$S$4</f>
        <v>90831.926594739096</v>
      </c>
      <c r="T6" s="81">
        <f>'[1]Proy 2023 vs 2022'!CM39*$T$4</f>
        <v>93770.875581388376</v>
      </c>
      <c r="U6" s="81">
        <f>'[1]Proy 2023 vs 2022'!CR39*$U$4</f>
        <v>109447.51185752072</v>
      </c>
      <c r="V6" s="98">
        <f t="shared" ref="V5:V30" si="3">SUM(R6:U6)</f>
        <v>358848.28852008295</v>
      </c>
      <c r="W6" s="81">
        <f>'[1]Proy 2023 vs 2022'!DB39*$W$4</f>
        <v>92741.50132079146</v>
      </c>
      <c r="X6" s="81">
        <f>'[1]Proy 2023 vs 2022'!DG39*$X$4</f>
        <v>111190.04448036849</v>
      </c>
      <c r="Y6" s="81">
        <f>'[1]Proy 2023 vs 2022'!DL39*$Y$4</f>
        <v>86601.797168156874</v>
      </c>
      <c r="Z6" s="81">
        <f>'[1]Proy 2023 vs 2022'!DQ39*$Z$4</f>
        <v>78212.727020579739</v>
      </c>
      <c r="AA6" s="98">
        <f t="shared" ref="AA6:AA30" si="4">SUM(W6:Z6)</f>
        <v>368746.06998989655</v>
      </c>
      <c r="AB6" s="84">
        <f>'[1]Proy 2023 vs 2022'!DZ39*$AB$4</f>
        <v>113770.23099385723</v>
      </c>
      <c r="AC6" s="85">
        <f>'[1]Proy 2023 vs 2022'!EE39*$AC$4</f>
        <v>98129.55857433466</v>
      </c>
      <c r="AD6" s="85">
        <f>'[1]Proy 2023 vs 2022'!EJ39*$AD$4</f>
        <v>100047.85675347678</v>
      </c>
      <c r="AE6" s="85">
        <f>'[1]Proy 2023 vs 2022'!EO39*$AE$4</f>
        <v>93431.494288558737</v>
      </c>
      <c r="AF6" s="85">
        <f>'[1]Proy 2023 vs 2022'!ET39*$AF$4</f>
        <v>103668.74809101298</v>
      </c>
      <c r="AG6" s="114">
        <f t="shared" ref="AG6:AG30" si="5">SUM(AB6:AF6)</f>
        <v>509047.88870124036</v>
      </c>
      <c r="AH6" s="85">
        <f>'[1]Proy 2023 vs 2022'!FD39*$AH$4</f>
        <v>112370.78265865105</v>
      </c>
      <c r="AI6" s="85">
        <f>'[1]Proy 2023 vs 2022'!FI39*$AI$4</f>
        <v>86559.346201595734</v>
      </c>
      <c r="AJ6" s="85">
        <f>'[1]Proy 2023 vs 2022'!FN39*$AJ$4</f>
        <v>95836.030588812413</v>
      </c>
      <c r="AK6" s="85">
        <f>'[1]Proy 2023 vs 2022'!FS39*$AK$4</f>
        <v>95676.163713956223</v>
      </c>
      <c r="AL6" s="98">
        <f t="shared" ref="AL6:AL30" si="6">SUM(AH6:AK6)</f>
        <v>390442.32316301542</v>
      </c>
      <c r="AM6" s="84">
        <f>'[1]Proy 2023 vs 2022'!GB39*$AM$4</f>
        <v>93801.912550351713</v>
      </c>
      <c r="AN6" s="85">
        <f>'[1]Proy 2023 vs 2022'!GG39*$AN$4</f>
        <v>77507.916251973555</v>
      </c>
      <c r="AO6" s="85">
        <f>'[1]Proy 2023 vs 2022'!GL39*$AO$4</f>
        <v>88234.699649989343</v>
      </c>
      <c r="AP6" s="85">
        <f>'[1]Proy 2023 vs 2022'!GQ39*$AP$4</f>
        <v>75580.098343899532</v>
      </c>
      <c r="AQ6" s="98">
        <f t="shared" ref="AQ6:AQ30" si="7">SUM(AM6:AP6)</f>
        <v>335124.62679621414</v>
      </c>
      <c r="AR6" s="84">
        <f>'[1]Proy 2023 vs 2022'!GZ39*$AR$4</f>
        <v>81578.562842398169</v>
      </c>
      <c r="AS6" s="85">
        <f>'[1]Proy 2023 vs 2022'!HE39*$AS$4</f>
        <v>69555.711287785554</v>
      </c>
      <c r="AT6" s="85">
        <f>'[1]Proy 2023 vs 2022'!HJ39*$AT$4</f>
        <v>78941.693453406755</v>
      </c>
      <c r="AU6" s="85">
        <f>'[1]Proy 2023 vs 2022'!HO39*$AU$4</f>
        <v>65897.174369561559</v>
      </c>
      <c r="AV6" s="85">
        <f>'[1]Proy 2023 vs 2022'!HT39*$AV$4</f>
        <v>65631.722226262413</v>
      </c>
      <c r="AW6" s="126">
        <f t="shared" ref="AW6:AW30" si="8">SUM(AR6:AV6)</f>
        <v>361604.86417941446</v>
      </c>
      <c r="AX6" s="84">
        <f>'[1]Proy 2023 vs 2022'!IC39*$AX$4</f>
        <v>59922.412150351978</v>
      </c>
      <c r="AY6" s="85">
        <f>'[1]Proy 2023 vs 2022'!IH39*$AY$4</f>
        <v>60756.794181422185</v>
      </c>
      <c r="AZ6" s="85">
        <f>'[1]Proy 2023 vs 2022'!IM39*$AZ$4</f>
        <v>71363.629213732856</v>
      </c>
      <c r="BA6" s="85">
        <f>'[1]Proy 2023 vs 2022'!IR39*$BA$4</f>
        <v>111129.45005662466</v>
      </c>
      <c r="BB6" s="98">
        <f t="shared" ref="BB6:BB30" si="9">SUM(AX6:BA6)</f>
        <v>303172.28560213168</v>
      </c>
      <c r="BC6" s="84">
        <f>'[1]Proy 2023 vs 2022'!JA39*$BC$4</f>
        <v>108753.6853804837</v>
      </c>
      <c r="BD6" s="85">
        <f>'[1]Proy 2023 vs 2022'!JF39*$BD$4</f>
        <v>75132.16602993822</v>
      </c>
      <c r="BE6" s="85">
        <f>'[1]Proy 2023 vs 2022'!JK39*$BE$4</f>
        <v>100717.24112527411</v>
      </c>
      <c r="BF6" s="85">
        <f>'[1]Proy 2023 vs 2022'!JP39*$BF$4</f>
        <v>128830.20542949541</v>
      </c>
      <c r="BG6" s="98">
        <f t="shared" ref="BG6:BG30" si="10">SUM(BC6:BF6)</f>
        <v>413433.29796519148</v>
      </c>
      <c r="BH6" s="84">
        <f>'[1]Proy 2023 vs 2022'!JY39*$BH$4</f>
        <v>127314.39913977591</v>
      </c>
      <c r="BI6" s="85">
        <f>'[1]Proy 2023 vs 2022'!KD39*$BI$4</f>
        <v>149611.26241614239</v>
      </c>
      <c r="BJ6" s="85">
        <f>'[1]Proy 2023 vs 2022'!KI39*$BJ$4</f>
        <v>200403.67682453719</v>
      </c>
      <c r="BK6" s="85">
        <f>'[1]Proy 2023 vs 2022'!KN39*$BK$4</f>
        <v>345864.51730215922</v>
      </c>
      <c r="BL6" s="85">
        <f>'[1]Proy 2023 vs 2022'!KS39*$BL$4</f>
        <v>102705.05410936358</v>
      </c>
      <c r="BM6" s="126">
        <f t="shared" ref="BM6:BM30" si="11">SUM(BH6:BL6)</f>
        <v>925898.90979197831</v>
      </c>
      <c r="BN6" s="84">
        <f>'[1]Tabla de Proyecciones'!NI35*$BN$4</f>
        <v>72726.659850142081</v>
      </c>
      <c r="BO6" s="85">
        <f>'[1]Tabla de Proyecciones'!NP35*$BO$4</f>
        <v>69722.851014401705</v>
      </c>
      <c r="BP6" s="85">
        <f>'[1]Tabla de Proyecciones'!NW35*$BP$4</f>
        <v>61816.183967809098</v>
      </c>
      <c r="BQ6" s="85">
        <f>'[1]Tabla de Proyecciones'!OD35*$BQ$4</f>
        <v>63514.229143506418</v>
      </c>
      <c r="BR6" s="132">
        <f>'[1]Tabla de Proyecciones'!OI35*$BR$4</f>
        <v>62298.639539621443</v>
      </c>
      <c r="BS6" s="114">
        <f t="shared" ref="BS6:BS30" si="12">SUM(BN6:BR6)</f>
        <v>330078.56351548072</v>
      </c>
    </row>
    <row r="7" spans="1:71">
      <c r="A7" s="3" t="s">
        <v>21</v>
      </c>
      <c r="B7" s="84">
        <f>'[1]Proy 2023 vs 2022'!D40*$B$4</f>
        <v>65823.212444201752</v>
      </c>
      <c r="C7" s="85">
        <f>'[1]Proy 2023 vs 2022'!I40*$C$4</f>
        <v>54400.681853791393</v>
      </c>
      <c r="D7" s="85">
        <f>'[1]Proy 2023 vs 2022'!N40*$D$4</f>
        <v>68084.229641942569</v>
      </c>
      <c r="E7" s="85">
        <f>'[1]Proy 2023 vs 2022'!S40*$E$4</f>
        <v>80893.484875833659</v>
      </c>
      <c r="F7" s="82">
        <f t="shared" si="0"/>
        <v>269201.60881576937</v>
      </c>
      <c r="G7" s="84">
        <f>'[1]Proy 2023 vs 2022'!AB40*$G$4</f>
        <v>80537.855654981307</v>
      </c>
      <c r="H7" s="85">
        <f>'[1]Proy 2023 vs 2022'!AG40*$H$4</f>
        <v>73963.620738460799</v>
      </c>
      <c r="I7" s="85">
        <f>'[1]Proy 2023 vs 2022'!AL40*$I$4</f>
        <v>103260.35086749947</v>
      </c>
      <c r="J7" s="85">
        <f>'[1]Proy 2023 vs 2022'!AQ40*$J$4</f>
        <v>85392.05387803429</v>
      </c>
      <c r="K7" s="82">
        <f t="shared" si="1"/>
        <v>343153.88113897585</v>
      </c>
      <c r="L7" s="84">
        <f>'[1]Proy 2023 vs 2022'!AZ40*$L$4</f>
        <v>75248.650735154602</v>
      </c>
      <c r="M7" s="85">
        <f>'[1]Proy 2023 vs 2022'!BE40*$M$4</f>
        <v>72748.045610601417</v>
      </c>
      <c r="N7" s="85">
        <f>'[1]Proy 2023 vs 2022'!BJ40*$N$4</f>
        <v>77545.566429042417</v>
      </c>
      <c r="O7" s="85">
        <f>'[1]Proy 2023 vs 2022'!BO40*$O$4</f>
        <v>75209.292897808162</v>
      </c>
      <c r="P7" s="85">
        <f>'[1]Proy 2023 vs 2022'!BT40*$P$4</f>
        <v>82050.163477593</v>
      </c>
      <c r="Q7" s="114">
        <f t="shared" si="2"/>
        <v>382801.71915019955</v>
      </c>
      <c r="R7" s="81">
        <f>'[1]Proy 2023 vs 2022'!CC40*$R$4</f>
        <v>85619.760834090615</v>
      </c>
      <c r="S7" s="81">
        <f>'[1]Proy 2023 vs 2022'!CH40*$S$4</f>
        <v>97577.531035355074</v>
      </c>
      <c r="T7" s="81">
        <f>'[1]Proy 2023 vs 2022'!CM40*$T$4</f>
        <v>94505.98252931294</v>
      </c>
      <c r="U7" s="81">
        <f>'[1]Proy 2023 vs 2022'!CR40*$U$4</f>
        <v>133727.95327416214</v>
      </c>
      <c r="V7" s="98">
        <f t="shared" si="3"/>
        <v>411431.2276729208</v>
      </c>
      <c r="W7" s="81">
        <f>'[1]Proy 2023 vs 2022'!DB40*$W$4</f>
        <v>100471.90872306994</v>
      </c>
      <c r="X7" s="81">
        <f>'[1]Proy 2023 vs 2022'!DG40*$X$4</f>
        <v>116295.34937736254</v>
      </c>
      <c r="Y7" s="81">
        <f>'[1]Proy 2023 vs 2022'!DL40*$Y$4</f>
        <v>96637.154303572985</v>
      </c>
      <c r="Z7" s="81">
        <f>'[1]Proy 2023 vs 2022'!DQ40*$Z$4</f>
        <v>92538.195035141092</v>
      </c>
      <c r="AA7" s="98">
        <f t="shared" si="4"/>
        <v>405942.60743914649</v>
      </c>
      <c r="AB7" s="84">
        <f>'[1]Proy 2023 vs 2022'!DZ40*$AB$4</f>
        <v>83250.137628661352</v>
      </c>
      <c r="AC7" s="85">
        <f>'[1]Proy 2023 vs 2022'!EE40*$AC$4</f>
        <v>99942.3282603689</v>
      </c>
      <c r="AD7" s="85">
        <f>'[1]Proy 2023 vs 2022'!EJ40*$AD$4</f>
        <v>91855.267305357411</v>
      </c>
      <c r="AE7" s="85">
        <f>'[1]Proy 2023 vs 2022'!EO40*$AE$4</f>
        <v>82834.14457443211</v>
      </c>
      <c r="AF7" s="85">
        <f>'[1]Proy 2023 vs 2022'!ET40*$AF$4</f>
        <v>91440.457387190923</v>
      </c>
      <c r="AG7" s="114">
        <f t="shared" si="5"/>
        <v>449322.3351560107</v>
      </c>
      <c r="AH7" s="85">
        <f>'[1]Proy 2023 vs 2022'!FD40*$AH$4</f>
        <v>90948.73526889256</v>
      </c>
      <c r="AI7" s="85">
        <f>'[1]Proy 2023 vs 2022'!FI40*$AI$4</f>
        <v>89200.536405594801</v>
      </c>
      <c r="AJ7" s="85">
        <f>'[1]Proy 2023 vs 2022'!FN40*$AJ$4</f>
        <v>72890.984543575367</v>
      </c>
      <c r="AK7" s="85">
        <f>'[1]Proy 2023 vs 2022'!FS40*$AK$4</f>
        <v>80982.823494050841</v>
      </c>
      <c r="AL7" s="98">
        <f t="shared" si="6"/>
        <v>334023.07971211354</v>
      </c>
      <c r="AM7" s="84">
        <f>'[1]Proy 2023 vs 2022'!GB40*$AM$4</f>
        <v>67945.058285987427</v>
      </c>
      <c r="AN7" s="85">
        <f>'[1]Proy 2023 vs 2022'!GG40*$AN$4</f>
        <v>71813.307959767393</v>
      </c>
      <c r="AO7" s="85">
        <f>'[1]Proy 2023 vs 2022'!GL40*$AO$4</f>
        <v>72322.181140210479</v>
      </c>
      <c r="AP7" s="85">
        <f>'[1]Proy 2023 vs 2022'!GQ40*$AP$4</f>
        <v>78731.951742881298</v>
      </c>
      <c r="AQ7" s="98">
        <f t="shared" si="7"/>
        <v>290812.49912884657</v>
      </c>
      <c r="AR7" s="84">
        <f>'[1]Proy 2023 vs 2022'!GZ40*$AR$4</f>
        <v>81439.91861286333</v>
      </c>
      <c r="AS7" s="85">
        <f>'[1]Proy 2023 vs 2022'!HE40*$AS$4</f>
        <v>64067.38238109817</v>
      </c>
      <c r="AT7" s="85">
        <f>'[1]Proy 2023 vs 2022'!HJ40*$AT$4</f>
        <v>85867.827437242609</v>
      </c>
      <c r="AU7" s="85">
        <f>'[1]Proy 2023 vs 2022'!HO40*$AU$4</f>
        <v>73518.395997019965</v>
      </c>
      <c r="AV7" s="85">
        <f>'[1]Proy 2023 vs 2022'!HT40*$AV$4</f>
        <v>66320.060893681191</v>
      </c>
      <c r="AW7" s="126">
        <f t="shared" si="8"/>
        <v>371213.58532190527</v>
      </c>
      <c r="AX7" s="84">
        <f>'[1]Proy 2023 vs 2022'!IC40*$AX$4</f>
        <v>62160.379437766598</v>
      </c>
      <c r="AY7" s="85">
        <f>'[1]Proy 2023 vs 2022'!IH40*$AY$4</f>
        <v>71308.504467107618</v>
      </c>
      <c r="AZ7" s="85">
        <f>'[1]Proy 2023 vs 2022'!IM40*$AZ$4</f>
        <v>81113.028606386739</v>
      </c>
      <c r="BA7" s="85">
        <f>'[1]Proy 2023 vs 2022'!IR40*$BA$4</f>
        <v>128761.25773161117</v>
      </c>
      <c r="BB7" s="98">
        <f t="shared" si="9"/>
        <v>343343.17024287209</v>
      </c>
      <c r="BC7" s="84">
        <f>'[1]Proy 2023 vs 2022'!JA40*$BC$4</f>
        <v>110773.82683471985</v>
      </c>
      <c r="BD7" s="85">
        <f>'[1]Proy 2023 vs 2022'!JF40*$BD$4</f>
        <v>74743.26547047004</v>
      </c>
      <c r="BE7" s="85">
        <f>'[1]Proy 2023 vs 2022'!JK40*$BE$4</f>
        <v>105891.83116588388</v>
      </c>
      <c r="BF7" s="85">
        <f>'[1]Proy 2023 vs 2022'!JP40*$BF$4</f>
        <v>134063.02739423316</v>
      </c>
      <c r="BG7" s="98">
        <f t="shared" si="10"/>
        <v>425471.95086530689</v>
      </c>
      <c r="BH7" s="84">
        <f>'[1]Proy 2023 vs 2022'!JY40*$BH$4</f>
        <v>141570.10288326378</v>
      </c>
      <c r="BI7" s="85">
        <f>'[1]Proy 2023 vs 2022'!KD40*$BI$4</f>
        <v>167072.29016347072</v>
      </c>
      <c r="BJ7" s="85">
        <f>'[1]Proy 2023 vs 2022'!KI40*$BJ$4</f>
        <v>196236.25484144926</v>
      </c>
      <c r="BK7" s="85">
        <f>'[1]Proy 2023 vs 2022'!KN40*$BK$4</f>
        <v>325473.63812387455</v>
      </c>
      <c r="BL7" s="85">
        <f>'[1]Proy 2023 vs 2022'!KS40*$BL$4</f>
        <v>86100.015384959042</v>
      </c>
      <c r="BM7" s="126">
        <f t="shared" si="11"/>
        <v>916452.30139701744</v>
      </c>
      <c r="BN7" s="84">
        <f>'[1]Tabla de Proyecciones'!NI36*$BN$4</f>
        <v>72181.586113927333</v>
      </c>
      <c r="BO7" s="85">
        <f>'[1]Tabla de Proyecciones'!NP36*$BO$4</f>
        <v>82320.941127557497</v>
      </c>
      <c r="BP7" s="85">
        <f>'[1]Tabla de Proyecciones'!NW36*$BP$4</f>
        <v>75394.956206663599</v>
      </c>
      <c r="BQ7" s="85">
        <f>'[1]Tabla de Proyecciones'!OD36*$BQ$4</f>
        <v>63355.002882182212</v>
      </c>
      <c r="BR7" s="132">
        <f>'[1]Tabla de Proyecciones'!OI36*$BR$4</f>
        <v>63115.145308660896</v>
      </c>
      <c r="BS7" s="114">
        <f t="shared" si="12"/>
        <v>356367.63163899153</v>
      </c>
    </row>
    <row r="8" spans="1:71">
      <c r="A8" s="3" t="s">
        <v>22</v>
      </c>
      <c r="B8" s="84">
        <f>'[1]Proy 2023 vs 2022'!D41*$B$4</f>
        <v>50005.576548098892</v>
      </c>
      <c r="C8" s="85">
        <f>'[1]Proy 2023 vs 2022'!I41*$C$4</f>
        <v>38092.709406234557</v>
      </c>
      <c r="D8" s="85">
        <f>'[1]Proy 2023 vs 2022'!N41*$D$4</f>
        <v>63274.458467099772</v>
      </c>
      <c r="E8" s="85">
        <f>'[1]Proy 2023 vs 2022'!S41*$E$4</f>
        <v>32465.321286835326</v>
      </c>
      <c r="F8" s="82">
        <f t="shared" si="0"/>
        <v>183838.06570826855</v>
      </c>
      <c r="G8" s="84">
        <f>'[1]Proy 2023 vs 2022'!AB41*$G$4</f>
        <v>32240.637135039822</v>
      </c>
      <c r="H8" s="85">
        <f>'[1]Proy 2023 vs 2022'!AG41*$H$4</f>
        <v>42475.631432505877</v>
      </c>
      <c r="I8" s="85">
        <f>'[1]Proy 2023 vs 2022'!AL41*$I$4</f>
        <v>46441.039314258509</v>
      </c>
      <c r="J8" s="85">
        <f>'[1]Proy 2023 vs 2022'!AQ41*$J$4</f>
        <v>40335.509674965637</v>
      </c>
      <c r="K8" s="82">
        <f t="shared" si="1"/>
        <v>161492.81755676985</v>
      </c>
      <c r="L8" s="84">
        <f>'[1]Proy 2023 vs 2022'!AZ41*$L$4</f>
        <v>49794.492359223499</v>
      </c>
      <c r="M8" s="85">
        <f>'[1]Proy 2023 vs 2022'!BE41*$M$4</f>
        <v>51352.697269684279</v>
      </c>
      <c r="N8" s="85">
        <f>'[1]Proy 2023 vs 2022'!BJ41*$N$4</f>
        <v>49489.403002468491</v>
      </c>
      <c r="O8" s="85">
        <f>'[1]Proy 2023 vs 2022'!BO41*$O$4</f>
        <v>51885.867337488278</v>
      </c>
      <c r="P8" s="85">
        <f>'[1]Proy 2023 vs 2022'!BT41*$P$4</f>
        <v>52150.68523574889</v>
      </c>
      <c r="Q8" s="114">
        <f t="shared" si="2"/>
        <v>254673.14520461342</v>
      </c>
      <c r="R8" s="81">
        <f>'[1]Proy 2023 vs 2022'!CC41*$R$4</f>
        <v>54204.354996672322</v>
      </c>
      <c r="S8" s="81">
        <f>'[1]Proy 2023 vs 2022'!CH41*$S$4</f>
        <v>60892.567717529848</v>
      </c>
      <c r="T8" s="81">
        <f>'[1]Proy 2023 vs 2022'!CM41*$T$4</f>
        <v>63883.345300181849</v>
      </c>
      <c r="U8" s="81">
        <f>'[1]Proy 2023 vs 2022'!CR41*$U$4</f>
        <v>76083.73342186489</v>
      </c>
      <c r="V8" s="98">
        <f t="shared" si="3"/>
        <v>255064.00143624892</v>
      </c>
      <c r="W8" s="81">
        <f>'[1]Proy 2023 vs 2022'!DB41*$W$4</f>
        <v>65113.48133849712</v>
      </c>
      <c r="X8" s="81">
        <f>'[1]Proy 2023 vs 2022'!DG41*$X$4</f>
        <v>71206.672236012295</v>
      </c>
      <c r="Y8" s="81">
        <f>'[1]Proy 2023 vs 2022'!DL41*$Y$4</f>
        <v>47706.575611770306</v>
      </c>
      <c r="Z8" s="81">
        <f>'[1]Proy 2023 vs 2022'!DQ41*$Z$4</f>
        <v>46223.022422549519</v>
      </c>
      <c r="AA8" s="98">
        <f t="shared" si="4"/>
        <v>230249.75160882925</v>
      </c>
      <c r="AB8" s="84">
        <f>'[1]Proy 2023 vs 2022'!DZ41*$AB$4</f>
        <v>64480.698109625191</v>
      </c>
      <c r="AC8" s="85">
        <f>'[1]Proy 2023 vs 2022'!EE41*$AC$4</f>
        <v>55334.983907601272</v>
      </c>
      <c r="AD8" s="85">
        <f>'[1]Proy 2023 vs 2022'!EJ41*$AD$4</f>
        <v>60522.649212653727</v>
      </c>
      <c r="AE8" s="85">
        <f>'[1]Proy 2023 vs 2022'!EO41*$AE$4</f>
        <v>69076.97647555299</v>
      </c>
      <c r="AF8" s="85">
        <f>'[1]Proy 2023 vs 2022'!ET41*$AF$4</f>
        <v>56131.789827418128</v>
      </c>
      <c r="AG8" s="114">
        <f t="shared" si="5"/>
        <v>305547.09753285127</v>
      </c>
      <c r="AH8" s="85">
        <f>'[1]Proy 2023 vs 2022'!FD41*$AH$4</f>
        <v>93547.656320549504</v>
      </c>
      <c r="AI8" s="85">
        <f>'[1]Proy 2023 vs 2022'!FI41*$AI$4</f>
        <v>68104.927998710438</v>
      </c>
      <c r="AJ8" s="85">
        <f>'[1]Proy 2023 vs 2022'!FN41*$AJ$4</f>
        <v>61377.199861203517</v>
      </c>
      <c r="AK8" s="85">
        <f>'[1]Proy 2023 vs 2022'!FS41*$AK$4</f>
        <v>66254.773162243699</v>
      </c>
      <c r="AL8" s="98">
        <f t="shared" si="6"/>
        <v>289284.55734270718</v>
      </c>
      <c r="AM8" s="84">
        <f>'[1]Proy 2023 vs 2022'!GB41*$AM$4</f>
        <v>51283.877619207029</v>
      </c>
      <c r="AN8" s="85">
        <f>'[1]Proy 2023 vs 2022'!GG41*$AN$4</f>
        <v>48615.246938364377</v>
      </c>
      <c r="AO8" s="85">
        <f>'[1]Proy 2023 vs 2022'!GL41*$AO$4</f>
        <v>45595.884746900185</v>
      </c>
      <c r="AP8" s="85">
        <f>'[1]Proy 2023 vs 2022'!GQ41*$AP$4</f>
        <v>65037.129929200637</v>
      </c>
      <c r="AQ8" s="98">
        <f t="shared" si="7"/>
        <v>210532.13923367221</v>
      </c>
      <c r="AR8" s="84">
        <f>'[1]Proy 2023 vs 2022'!GZ41*$AR$4</f>
        <v>56519.295527814007</v>
      </c>
      <c r="AS8" s="85">
        <f>'[1]Proy 2023 vs 2022'!HE41*$AS$4</f>
        <v>48810.701404038191</v>
      </c>
      <c r="AT8" s="85">
        <f>'[1]Proy 2023 vs 2022'!HJ41*$AT$4</f>
        <v>49921.596544463777</v>
      </c>
      <c r="AU8" s="85">
        <f>'[1]Proy 2023 vs 2022'!HO41*$AU$4</f>
        <v>42976.194404282272</v>
      </c>
      <c r="AV8" s="85">
        <f>'[1]Proy 2023 vs 2022'!HT41*$AV$4</f>
        <v>45547.326716455987</v>
      </c>
      <c r="AW8" s="126">
        <f t="shared" si="8"/>
        <v>243775.1145970542</v>
      </c>
      <c r="AX8" s="84">
        <f>'[1]Proy 2023 vs 2022'!IC41*$AX$4</f>
        <v>47808.856700727709</v>
      </c>
      <c r="AY8" s="85">
        <f>'[1]Proy 2023 vs 2022'!IH41*$AY$4</f>
        <v>47625.719287258056</v>
      </c>
      <c r="AZ8" s="85">
        <f>'[1]Proy 2023 vs 2022'!IM41*$AZ$4</f>
        <v>54433.840738010324</v>
      </c>
      <c r="BA8" s="85">
        <f>'[1]Proy 2023 vs 2022'!IR41*$BA$4</f>
        <v>98489.955131697774</v>
      </c>
      <c r="BB8" s="98">
        <f t="shared" si="9"/>
        <v>248358.37185769388</v>
      </c>
      <c r="BC8" s="84">
        <f>'[1]Proy 2023 vs 2022'!JA41*$BC$4</f>
        <v>76281.97084581331</v>
      </c>
      <c r="BD8" s="85">
        <f>'[1]Proy 2023 vs 2022'!JF41*$BD$4</f>
        <v>59940.66529884671</v>
      </c>
      <c r="BE8" s="85">
        <f>'[1]Proy 2023 vs 2022'!JK41*$BE$4</f>
        <v>78372.889403515073</v>
      </c>
      <c r="BF8" s="85">
        <f>'[1]Proy 2023 vs 2022'!JP41*$BF$4</f>
        <v>94092.769847712931</v>
      </c>
      <c r="BG8" s="98">
        <f t="shared" si="10"/>
        <v>308688.29539588804</v>
      </c>
      <c r="BH8" s="84">
        <f>'[1]Proy 2023 vs 2022'!JY41*$BH$4</f>
        <v>90933.015485171985</v>
      </c>
      <c r="BI8" s="85">
        <f>'[1]Proy 2023 vs 2022'!KD41*$BI$4</f>
        <v>123102.04267866473</v>
      </c>
      <c r="BJ8" s="85">
        <f>'[1]Proy 2023 vs 2022'!KI41*$BJ$4</f>
        <v>174692.94836309235</v>
      </c>
      <c r="BK8" s="85">
        <f>'[1]Proy 2023 vs 2022'!KN41*$BK$4</f>
        <v>293825.23544225976</v>
      </c>
      <c r="BL8" s="85">
        <f>'[1]Proy 2023 vs 2022'!KS41*$BL$4</f>
        <v>83334.473879953235</v>
      </c>
      <c r="BM8" s="126">
        <f t="shared" si="11"/>
        <v>765887.71584914217</v>
      </c>
      <c r="BN8" s="84">
        <f>'[1]Tabla de Proyecciones'!NI37*$BN$4</f>
        <v>57083.470390486174</v>
      </c>
      <c r="BO8" s="85">
        <f>'[1]Tabla de Proyecciones'!NP37*$BO$4</f>
        <v>50739.57118777607</v>
      </c>
      <c r="BP8" s="85">
        <f>'[1]Tabla de Proyecciones'!NW37*$BP$4</f>
        <v>37931.995639653593</v>
      </c>
      <c r="BQ8" s="85">
        <f>'[1]Tabla de Proyecciones'!OD37*$BQ$4</f>
        <v>34322.617920113727</v>
      </c>
      <c r="BR8" s="132">
        <f>'[1]Tabla de Proyecciones'!OI37*$BR$4</f>
        <v>41354.688691579679</v>
      </c>
      <c r="BS8" s="114">
        <f t="shared" si="12"/>
        <v>221432.34382960925</v>
      </c>
    </row>
    <row r="9" spans="1:71">
      <c r="A9" s="3" t="s">
        <v>23</v>
      </c>
      <c r="B9" s="84">
        <f>'[1]Proy 2023 vs 2022'!D42*$B$4</f>
        <v>57459.57164266691</v>
      </c>
      <c r="C9" s="85">
        <f>'[1]Proy 2023 vs 2022'!I42*$C$4</f>
        <v>53076.253156877152</v>
      </c>
      <c r="D9" s="85">
        <f>'[1]Proy 2023 vs 2022'!N42*$D$4</f>
        <v>57913.233100438119</v>
      </c>
      <c r="E9" s="85">
        <f>'[1]Proy 2023 vs 2022'!S42*$E$4</f>
        <v>51191.823999067223</v>
      </c>
      <c r="F9" s="82">
        <f t="shared" si="0"/>
        <v>219640.88189904939</v>
      </c>
      <c r="G9" s="84">
        <f>'[1]Proy 2023 vs 2022'!AB42*$G$4</f>
        <v>54195.869300144863</v>
      </c>
      <c r="H9" s="85">
        <f>'[1]Proy 2023 vs 2022'!AG42*$H$4</f>
        <v>60461.962471639476</v>
      </c>
      <c r="I9" s="85">
        <f>'[1]Proy 2023 vs 2022'!AL42*$I$4</f>
        <v>74038.228491461792</v>
      </c>
      <c r="J9" s="85">
        <f>'[1]Proy 2023 vs 2022'!AQ42*$J$4</f>
        <v>51526.968394204407</v>
      </c>
      <c r="K9" s="82">
        <f t="shared" si="1"/>
        <v>240223.02865745052</v>
      </c>
      <c r="L9" s="84">
        <f>'[1]Proy 2023 vs 2022'!AZ42*$L$4</f>
        <v>58288.404128890703</v>
      </c>
      <c r="M9" s="85">
        <f>'[1]Proy 2023 vs 2022'!BE42*$M$4</f>
        <v>60178.638198639594</v>
      </c>
      <c r="N9" s="85">
        <f>'[1]Proy 2023 vs 2022'!BJ42*$N$4</f>
        <v>71622.993294907836</v>
      </c>
      <c r="O9" s="85">
        <f>'[1]Proy 2023 vs 2022'!BO42*$O$4</f>
        <v>59440.300076470245</v>
      </c>
      <c r="P9" s="85">
        <f>'[1]Proy 2023 vs 2022'!BT42*$P$4</f>
        <v>68369.900941723245</v>
      </c>
      <c r="Q9" s="114">
        <f t="shared" si="2"/>
        <v>317900.23664063163</v>
      </c>
      <c r="R9" s="81">
        <f>'[1]Proy 2023 vs 2022'!CC42*$R$4</f>
        <v>71522.417930992524</v>
      </c>
      <c r="S9" s="81">
        <f>'[1]Proy 2023 vs 2022'!CH42*$S$4</f>
        <v>74054.167384508939</v>
      </c>
      <c r="T9" s="81">
        <f>'[1]Proy 2023 vs 2022'!CM42*$T$4</f>
        <v>81226.559656882906</v>
      </c>
      <c r="U9" s="81">
        <f>'[1]Proy 2023 vs 2022'!CR42*$U$4</f>
        <v>106767.02513110061</v>
      </c>
      <c r="V9" s="98">
        <f t="shared" si="3"/>
        <v>333570.170103485</v>
      </c>
      <c r="W9" s="81">
        <f>'[1]Proy 2023 vs 2022'!DB42*$W$4</f>
        <v>91182.561833084983</v>
      </c>
      <c r="X9" s="81">
        <f>'[1]Proy 2023 vs 2022'!DG42*$X$4</f>
        <v>109458.78857578828</v>
      </c>
      <c r="Y9" s="81">
        <f>'[1]Proy 2023 vs 2022'!DL42*$Y$4</f>
        <v>80770.148016640989</v>
      </c>
      <c r="Z9" s="81">
        <f>'[1]Proy 2023 vs 2022'!DQ42*$Z$4</f>
        <v>78932.299709944738</v>
      </c>
      <c r="AA9" s="98">
        <f t="shared" si="4"/>
        <v>360343.79813545902</v>
      </c>
      <c r="AB9" s="84">
        <f>'[1]Proy 2023 vs 2022'!DZ42*$AB$4</f>
        <v>86209.124703169087</v>
      </c>
      <c r="AC9" s="85">
        <f>'[1]Proy 2023 vs 2022'!EE42*$AC$4</f>
        <v>67966.591207837293</v>
      </c>
      <c r="AD9" s="85">
        <f>'[1]Proy 2023 vs 2022'!EJ42*$AD$4</f>
        <v>90020.971786671143</v>
      </c>
      <c r="AE9" s="85">
        <f>'[1]Proy 2023 vs 2022'!EO42*$AE$4</f>
        <v>81143.06888342445</v>
      </c>
      <c r="AF9" s="85">
        <f>'[1]Proy 2023 vs 2022'!ET42*$AF$4</f>
        <v>91252.90617560978</v>
      </c>
      <c r="AG9" s="114">
        <f t="shared" si="5"/>
        <v>416592.66275671177</v>
      </c>
      <c r="AH9" s="85">
        <f>'[1]Proy 2023 vs 2022'!FD42*$AH$4</f>
        <v>84501.317753018055</v>
      </c>
      <c r="AI9" s="85">
        <f>'[1]Proy 2023 vs 2022'!FI42*$AI$4</f>
        <v>63963.416260553982</v>
      </c>
      <c r="AJ9" s="85">
        <f>'[1]Proy 2023 vs 2022'!FN42*$AJ$4</f>
        <v>73003.61879977613</v>
      </c>
      <c r="AK9" s="85">
        <f>'[1]Proy 2023 vs 2022'!FS42*$AK$4</f>
        <v>59535.218806417826</v>
      </c>
      <c r="AL9" s="98">
        <f t="shared" si="6"/>
        <v>281003.57161976601</v>
      </c>
      <c r="AM9" s="84">
        <f>'[1]Proy 2023 vs 2022'!GB42*$AM$4</f>
        <v>69276.871420954616</v>
      </c>
      <c r="AN9" s="85">
        <f>'[1]Proy 2023 vs 2022'!GG42*$AN$4</f>
        <v>62375.297477788205</v>
      </c>
      <c r="AO9" s="85">
        <f>'[1]Proy 2023 vs 2022'!GL42*$AO$4</f>
        <v>75138.464794039464</v>
      </c>
      <c r="AP9" s="85">
        <f>'[1]Proy 2023 vs 2022'!GQ42*$AP$4</f>
        <v>81416.269766594036</v>
      </c>
      <c r="AQ9" s="98">
        <f t="shared" si="7"/>
        <v>288206.90345937631</v>
      </c>
      <c r="AR9" s="84">
        <f>'[1]Proy 2023 vs 2022'!GZ42*$AR$4</f>
        <v>81993.949239505528</v>
      </c>
      <c r="AS9" s="85">
        <f>'[1]Proy 2023 vs 2022'!HE42*$AS$4</f>
        <v>77973.141391194265</v>
      </c>
      <c r="AT9" s="85">
        <f>'[1]Proy 2023 vs 2022'!HJ42*$AT$4</f>
        <v>82463.133968004375</v>
      </c>
      <c r="AU9" s="85">
        <f>'[1]Proy 2023 vs 2022'!HO42*$AU$4</f>
        <v>68761.312402419397</v>
      </c>
      <c r="AV9" s="85">
        <f>'[1]Proy 2023 vs 2022'!HT42*$AV$4</f>
        <v>61898.70756726712</v>
      </c>
      <c r="AW9" s="126">
        <f t="shared" si="8"/>
        <v>373090.24456839066</v>
      </c>
      <c r="AX9" s="84">
        <f>'[1]Proy 2023 vs 2022'!IC42*$AX$4</f>
        <v>59972.994146587414</v>
      </c>
      <c r="AY9" s="85">
        <f>'[1]Proy 2023 vs 2022'!IH42*$AY$4</f>
        <v>64954.329527251241</v>
      </c>
      <c r="AZ9" s="85">
        <f>'[1]Proy 2023 vs 2022'!IM42*$AZ$4</f>
        <v>69278.631398920043</v>
      </c>
      <c r="BA9" s="85">
        <f>'[1]Proy 2023 vs 2022'!IR42*$BA$4</f>
        <v>122451.07156922</v>
      </c>
      <c r="BB9" s="98">
        <f t="shared" si="9"/>
        <v>316657.02664197871</v>
      </c>
      <c r="BC9" s="84">
        <f>'[1]Proy 2023 vs 2022'!JA42*$BC$4</f>
        <v>88319.414286295025</v>
      </c>
      <c r="BD9" s="85">
        <f>'[1]Proy 2023 vs 2022'!JF42*$BD$4</f>
        <v>65813.824994938783</v>
      </c>
      <c r="BE9" s="85">
        <f>'[1]Proy 2023 vs 2022'!JK42*$BE$4</f>
        <v>88608.641143010318</v>
      </c>
      <c r="BF9" s="85">
        <f>'[1]Proy 2023 vs 2022'!JP42*$BF$4</f>
        <v>99546.009901966885</v>
      </c>
      <c r="BG9" s="98">
        <f t="shared" si="10"/>
        <v>342287.890326211</v>
      </c>
      <c r="BH9" s="84">
        <f>'[1]Proy 2023 vs 2022'!JY42*$BH$4</f>
        <v>108741.34189933562</v>
      </c>
      <c r="BI9" s="85">
        <f>'[1]Proy 2023 vs 2022'!KD42*$BI$4</f>
        <v>152763.54471868934</v>
      </c>
      <c r="BJ9" s="85">
        <f>'[1]Proy 2023 vs 2022'!KI42*$BJ$4</f>
        <v>153993.52450572856</v>
      </c>
      <c r="BK9" s="85">
        <f>'[1]Proy 2023 vs 2022'!KN42*$BK$4</f>
        <v>233477.2328817852</v>
      </c>
      <c r="BL9" s="85">
        <f>'[1]Proy 2023 vs 2022'!KS42*$BL$4</f>
        <v>69357.883152109032</v>
      </c>
      <c r="BM9" s="126">
        <f t="shared" si="11"/>
        <v>718333.52715764765</v>
      </c>
      <c r="BN9" s="84">
        <f>'[1]Tabla de Proyecciones'!NI38*$BN$4</f>
        <v>65014.898745472448</v>
      </c>
      <c r="BO9" s="85">
        <f>'[1]Tabla de Proyecciones'!NP38*$BO$4</f>
        <v>63458.456625169107</v>
      </c>
      <c r="BP9" s="85">
        <f>'[1]Tabla de Proyecciones'!NW38*$BP$4</f>
        <v>48181.520061714255</v>
      </c>
      <c r="BQ9" s="85">
        <f>'[1]Tabla de Proyecciones'!OD38*$BQ$4</f>
        <v>58556.995705997906</v>
      </c>
      <c r="BR9" s="132">
        <f>'[1]Tabla de Proyecciones'!OI38*$BR$4</f>
        <v>56826.975297414261</v>
      </c>
      <c r="BS9" s="114">
        <f t="shared" si="12"/>
        <v>292038.84643576795</v>
      </c>
    </row>
    <row r="10" spans="1:71">
      <c r="A10" s="60" t="s">
        <v>24</v>
      </c>
      <c r="B10" s="84">
        <f>'[1]Proy 2023 vs 2022'!D43*$B$4</f>
        <v>73320.616973902899</v>
      </c>
      <c r="C10" s="85">
        <f>'[1]Proy 2023 vs 2022'!I43*$C$4</f>
        <v>66801.266822120335</v>
      </c>
      <c r="D10" s="85">
        <f>'[1]Proy 2023 vs 2022'!N43*$D$4</f>
        <v>78851.717601585042</v>
      </c>
      <c r="E10" s="85">
        <f>'[1]Proy 2023 vs 2022'!S43*$E$4</f>
        <v>62026.460171884639</v>
      </c>
      <c r="F10" s="82">
        <f t="shared" si="0"/>
        <v>281000.06156949291</v>
      </c>
      <c r="G10" s="84">
        <f>'[1]Proy 2023 vs 2022'!AB43*$G$4</f>
        <v>64050.478139669234</v>
      </c>
      <c r="H10" s="85">
        <f>'[1]Proy 2023 vs 2022'!AG43*$H$4</f>
        <v>85926.886785919836</v>
      </c>
      <c r="I10" s="85">
        <f>'[1]Proy 2023 vs 2022'!AL43*$I$4</f>
        <v>81158.091887659844</v>
      </c>
      <c r="J10" s="85">
        <f>'[1]Proy 2023 vs 2022'!AQ43*$J$4</f>
        <v>90101.578763256126</v>
      </c>
      <c r="K10" s="82">
        <f t="shared" si="1"/>
        <v>321237.03557650506</v>
      </c>
      <c r="L10" s="84">
        <f>'[1]Proy 2023 vs 2022'!AZ43*$L$4</f>
        <v>83930.732397303247</v>
      </c>
      <c r="M10" s="85">
        <f>'[1]Proy 2023 vs 2022'!BE43*$M$4</f>
        <v>91917.428152566266</v>
      </c>
      <c r="N10" s="85">
        <f>'[1]Proy 2023 vs 2022'!BJ43*$N$4</f>
        <v>89864.425262514633</v>
      </c>
      <c r="O10" s="85">
        <f>'[1]Proy 2023 vs 2022'!BO43*$O$4</f>
        <v>99955.599246716709</v>
      </c>
      <c r="P10" s="85">
        <f>'[1]Proy 2023 vs 2022'!BT43*$P$4</f>
        <v>104616.53370354183</v>
      </c>
      <c r="Q10" s="114">
        <f t="shared" si="2"/>
        <v>470284.7187626427</v>
      </c>
      <c r="R10" s="81">
        <f>'[1]Proy 2023 vs 2022'!CC43*$R$4</f>
        <v>95418.546083116438</v>
      </c>
      <c r="S10" s="81">
        <f>'[1]Proy 2023 vs 2022'!CH43*$S$4</f>
        <v>79399.930271130943</v>
      </c>
      <c r="T10" s="81">
        <f>'[1]Proy 2023 vs 2022'!CM43*$T$4</f>
        <v>110991.10265151503</v>
      </c>
      <c r="U10" s="81">
        <f>'[1]Proy 2023 vs 2022'!CR43*$U$4</f>
        <v>129696.57813548886</v>
      </c>
      <c r="V10" s="98">
        <f t="shared" si="3"/>
        <v>415506.15714125126</v>
      </c>
      <c r="W10" s="81">
        <f>'[1]Proy 2023 vs 2022'!DB43*$W$4</f>
        <v>111753.37041672778</v>
      </c>
      <c r="X10" s="81">
        <f>'[1]Proy 2023 vs 2022'!DG43*$X$4</f>
        <v>110130.5506009114</v>
      </c>
      <c r="Y10" s="81">
        <f>'[1]Proy 2023 vs 2022'!DL43*$Y$4</f>
        <v>102499.6453737024</v>
      </c>
      <c r="Z10" s="81">
        <f>'[1]Proy 2023 vs 2022'!DQ43*$Z$4</f>
        <v>106801.15979618744</v>
      </c>
      <c r="AA10" s="98">
        <f t="shared" si="4"/>
        <v>431184.72618752898</v>
      </c>
      <c r="AB10" s="84">
        <f>'[1]Proy 2023 vs 2022'!DZ43*$AB$4</f>
        <v>96578.636215495993</v>
      </c>
      <c r="AC10" s="85">
        <f>'[1]Proy 2023 vs 2022'!EE43*$AC$4</f>
        <v>113268.37606535923</v>
      </c>
      <c r="AD10" s="85">
        <f>'[1]Proy 2023 vs 2022'!EJ43*$AD$4</f>
        <v>112033.83394795573</v>
      </c>
      <c r="AE10" s="85">
        <f>'[1]Proy 2023 vs 2022'!EO43*$AE$4</f>
        <v>97991.771514291147</v>
      </c>
      <c r="AF10" s="85">
        <f>'[1]Proy 2023 vs 2022'!ET43*$AF$4</f>
        <v>117158.51536689175</v>
      </c>
      <c r="AG10" s="114">
        <f t="shared" si="5"/>
        <v>537031.13310999388</v>
      </c>
      <c r="AH10" s="85">
        <f>'[1]Proy 2023 vs 2022'!FD43*$AH$4</f>
        <v>104486.30503591933</v>
      </c>
      <c r="AI10" s="85">
        <f>'[1]Proy 2023 vs 2022'!FI43*$AI$4</f>
        <v>97586.97301949891</v>
      </c>
      <c r="AJ10" s="85">
        <f>'[1]Proy 2023 vs 2022'!FN43*$AJ$4</f>
        <v>88868.052467187794</v>
      </c>
      <c r="AK10" s="85">
        <f>'[1]Proy 2023 vs 2022'!FS43*$AK$4</f>
        <v>101867.15444380671</v>
      </c>
      <c r="AL10" s="98">
        <f t="shared" si="6"/>
        <v>392808.48496641277</v>
      </c>
      <c r="AM10" s="84">
        <f>'[1]Proy 2023 vs 2022'!GB43*$AM$4</f>
        <v>85273.402335776322</v>
      </c>
      <c r="AN10" s="85">
        <f>'[1]Proy 2023 vs 2022'!GG43*$AN$4</f>
        <v>101500.31896191095</v>
      </c>
      <c r="AO10" s="85">
        <f>'[1]Proy 2023 vs 2022'!GL43*$AO$4</f>
        <v>82245.893694591519</v>
      </c>
      <c r="AP10" s="85">
        <f>'[1]Proy 2023 vs 2022'!GQ43*$AP$4</f>
        <v>96121.674092668836</v>
      </c>
      <c r="AQ10" s="98">
        <f t="shared" si="7"/>
        <v>365141.28908494767</v>
      </c>
      <c r="AR10" s="84">
        <f>'[1]Proy 2023 vs 2022'!GZ43*$AR$4</f>
        <v>97001.066050973663</v>
      </c>
      <c r="AS10" s="85">
        <f>'[1]Proy 2023 vs 2022'!HE43*$AS$4</f>
        <v>88166.417197727758</v>
      </c>
      <c r="AT10" s="85">
        <f>'[1]Proy 2023 vs 2022'!HJ43*$AT$4</f>
        <v>95811.061073124307</v>
      </c>
      <c r="AU10" s="85">
        <f>'[1]Proy 2023 vs 2022'!HO43*$AU$4</f>
        <v>82821.01180396913</v>
      </c>
      <c r="AV10" s="85">
        <f>'[1]Proy 2023 vs 2022'!HT43*$AV$4</f>
        <v>83210.312782089968</v>
      </c>
      <c r="AW10" s="126">
        <f t="shared" si="8"/>
        <v>447009.86890788487</v>
      </c>
      <c r="AX10" s="84">
        <f>'[1]Proy 2023 vs 2022'!IC43*$AX$4</f>
        <v>92158.13143004349</v>
      </c>
      <c r="AY10" s="85">
        <f>'[1]Proy 2023 vs 2022'!IH43*$AY$4</f>
        <v>91877.602432780768</v>
      </c>
      <c r="AZ10" s="85">
        <f>'[1]Proy 2023 vs 2022'!IM43*$AZ$4</f>
        <v>107250.02052362674</v>
      </c>
      <c r="BA10" s="85">
        <f>'[1]Proy 2023 vs 2022'!IR43*$BA$4</f>
        <v>176765.92849839258</v>
      </c>
      <c r="BB10" s="98">
        <f t="shared" si="9"/>
        <v>468051.68288484355</v>
      </c>
      <c r="BC10" s="84">
        <f>'[1]Proy 2023 vs 2022'!JA43*$BC$4</f>
        <v>123718.91044304875</v>
      </c>
      <c r="BD10" s="85">
        <f>'[1]Proy 2023 vs 2022'!JF43*$BD$4</f>
        <v>95718.034588996743</v>
      </c>
      <c r="BE10" s="85">
        <f>'[1]Proy 2023 vs 2022'!JK43*$BE$4</f>
        <v>115246.32555797271</v>
      </c>
      <c r="BF10" s="85">
        <f>'[1]Proy 2023 vs 2022'!JP43*$BF$4</f>
        <v>135735.99464636337</v>
      </c>
      <c r="BG10" s="98">
        <f t="shared" si="10"/>
        <v>470419.26523638156</v>
      </c>
      <c r="BH10" s="84">
        <f>'[1]Proy 2023 vs 2022'!JY43*$BH$4</f>
        <v>243861.65055638764</v>
      </c>
      <c r="BI10" s="85">
        <f>'[1]Proy 2023 vs 2022'!KD43*$BI$4</f>
        <v>237009.76858505819</v>
      </c>
      <c r="BJ10" s="85">
        <f>'[1]Proy 2023 vs 2022'!KI43*$BJ$4</f>
        <v>281068.65332146815</v>
      </c>
      <c r="BK10" s="85">
        <f>'[1]Proy 2023 vs 2022'!KN43*$BK$4</f>
        <v>449688.6729030736</v>
      </c>
      <c r="BL10" s="85">
        <f>'[1]Proy 2023 vs 2022'!KS43*$BL$4</f>
        <v>101063.21146373037</v>
      </c>
      <c r="BM10" s="126">
        <f t="shared" si="11"/>
        <v>1312691.9568297178</v>
      </c>
      <c r="BN10" s="84">
        <f>'[1]Tabla de Proyecciones'!NI39*$BN$4</f>
        <v>79647.012277438102</v>
      </c>
      <c r="BO10" s="85">
        <f>'[1]Tabla de Proyecciones'!NP39*$BO$4</f>
        <v>85008.507111214771</v>
      </c>
      <c r="BP10" s="85">
        <f>'[1]Tabla de Proyecciones'!NW39*$BP$4</f>
        <v>68703.867932237525</v>
      </c>
      <c r="BQ10" s="85">
        <f>'[1]Tabla de Proyecciones'!OD39*$BQ$4</f>
        <v>71849.550616333319</v>
      </c>
      <c r="BR10" s="132">
        <f>'[1]Tabla de Proyecciones'!OI39*$BR$4</f>
        <v>73478.142813281578</v>
      </c>
      <c r="BS10" s="114">
        <f t="shared" si="12"/>
        <v>378687.08075050527</v>
      </c>
    </row>
    <row r="11" spans="1:71">
      <c r="A11" s="3" t="s">
        <v>25</v>
      </c>
      <c r="B11" s="84">
        <f>'[1]Proy 2023 vs 2022'!D44*$B$4</f>
        <v>89011.485160566372</v>
      </c>
      <c r="C11" s="85">
        <f>'[1]Proy 2023 vs 2022'!I44*$C$4</f>
        <v>62609.628212068164</v>
      </c>
      <c r="D11" s="85">
        <f>'[1]Proy 2023 vs 2022'!N44*$D$4</f>
        <v>81719.830555735563</v>
      </c>
      <c r="E11" s="85">
        <f>'[1]Proy 2023 vs 2022'!S44*$E$4</f>
        <v>116527.49680325777</v>
      </c>
      <c r="F11" s="82">
        <f t="shared" si="0"/>
        <v>349868.44073162787</v>
      </c>
      <c r="G11" s="84">
        <f>'[1]Proy 2023 vs 2022'!AB44*$G$4</f>
        <v>111829.05024334503</v>
      </c>
      <c r="H11" s="85">
        <f>'[1]Proy 2023 vs 2022'!AG44*$H$4</f>
        <v>110185.79045225964</v>
      </c>
      <c r="I11" s="85">
        <f>'[1]Proy 2023 vs 2022'!AL44*$I$4</f>
        <v>129865.77716649286</v>
      </c>
      <c r="J11" s="85">
        <f>'[1]Proy 2023 vs 2022'!AQ44*$J$4</f>
        <v>91851.090959197623</v>
      </c>
      <c r="K11" s="82">
        <f t="shared" si="1"/>
        <v>443731.70882129518</v>
      </c>
      <c r="L11" s="84">
        <f>'[1]Proy 2023 vs 2022'!AZ44*$L$4</f>
        <v>94209.162652838815</v>
      </c>
      <c r="M11" s="85">
        <f>'[1]Proy 2023 vs 2022'!BE44*$M$4</f>
        <v>94017.638809038021</v>
      </c>
      <c r="N11" s="85">
        <f>'[1]Proy 2023 vs 2022'!BJ44*$N$4</f>
        <v>95901.87423467086</v>
      </c>
      <c r="O11" s="85">
        <f>'[1]Proy 2023 vs 2022'!BO44*$O$4</f>
        <v>97371.734384392737</v>
      </c>
      <c r="P11" s="85">
        <f>'[1]Proy 2023 vs 2022'!BT44*$P$4</f>
        <v>95590.533785851047</v>
      </c>
      <c r="Q11" s="114">
        <f t="shared" si="2"/>
        <v>477090.94386679149</v>
      </c>
      <c r="R11" s="81">
        <f>'[1]Proy 2023 vs 2022'!CC44*$R$4</f>
        <v>101452.07068299926</v>
      </c>
      <c r="S11" s="81">
        <f>'[1]Proy 2023 vs 2022'!CH44*$S$4</f>
        <v>116690.13563317373</v>
      </c>
      <c r="T11" s="81">
        <f>'[1]Proy 2023 vs 2022'!CM44*$T$4</f>
        <v>108644.09820019039</v>
      </c>
      <c r="U11" s="81">
        <f>'[1]Proy 2023 vs 2022'!CR44*$U$4</f>
        <v>170452.16360852568</v>
      </c>
      <c r="V11" s="98">
        <f t="shared" si="3"/>
        <v>497238.46812488907</v>
      </c>
      <c r="W11" s="81">
        <f>'[1]Proy 2023 vs 2022'!DB44*$W$4</f>
        <v>127704.59448880372</v>
      </c>
      <c r="X11" s="81">
        <f>'[1]Proy 2023 vs 2022'!DG44*$X$4</f>
        <v>161942.70909610731</v>
      </c>
      <c r="Y11" s="81">
        <f>'[1]Proy 2023 vs 2022'!DL44*$Y$4</f>
        <v>120824.21767739106</v>
      </c>
      <c r="Z11" s="81">
        <f>'[1]Proy 2023 vs 2022'!DQ44*$Z$4</f>
        <v>117263.72871791919</v>
      </c>
      <c r="AA11" s="98">
        <f t="shared" si="4"/>
        <v>527735.24998022127</v>
      </c>
      <c r="AB11" s="84">
        <f>'[1]Proy 2023 vs 2022'!DZ44*$AB$4</f>
        <v>106061.50797695514</v>
      </c>
      <c r="AC11" s="85">
        <f>'[1]Proy 2023 vs 2022'!EE44*$AC$4</f>
        <v>120513.99789622717</v>
      </c>
      <c r="AD11" s="85">
        <f>'[1]Proy 2023 vs 2022'!EJ44*$AD$4</f>
        <v>143529.15739492263</v>
      </c>
      <c r="AE11" s="85">
        <f>'[1]Proy 2023 vs 2022'!EO44*$AE$4</f>
        <v>118211.53060838062</v>
      </c>
      <c r="AF11" s="85">
        <f>'[1]Proy 2023 vs 2022'!ET44*$AF$4</f>
        <v>140099.66849757999</v>
      </c>
      <c r="AG11" s="114">
        <f t="shared" si="5"/>
        <v>628415.86237406556</v>
      </c>
      <c r="AH11" s="85">
        <f>'[1]Proy 2023 vs 2022'!FD44*$AH$4</f>
        <v>138491.55918481317</v>
      </c>
      <c r="AI11" s="85">
        <f>'[1]Proy 2023 vs 2022'!FI44*$AI$4</f>
        <v>131121.49475542526</v>
      </c>
      <c r="AJ11" s="85">
        <f>'[1]Proy 2023 vs 2022'!FN44*$AJ$4</f>
        <v>107154.85122512664</v>
      </c>
      <c r="AK11" s="85">
        <f>'[1]Proy 2023 vs 2022'!FS44*$AK$4</f>
        <v>102372.67665735535</v>
      </c>
      <c r="AL11" s="98">
        <f t="shared" si="6"/>
        <v>479140.58182272041</v>
      </c>
      <c r="AM11" s="84">
        <f>'[1]Proy 2023 vs 2022'!GB44*$AM$4</f>
        <v>105492.5020720434</v>
      </c>
      <c r="AN11" s="85">
        <f>'[1]Proy 2023 vs 2022'!GG44*$AN$4</f>
        <v>93864.113493239391</v>
      </c>
      <c r="AO11" s="85">
        <f>'[1]Proy 2023 vs 2022'!GL44*$AO$4</f>
        <v>112201.02915058256</v>
      </c>
      <c r="AP11" s="85">
        <f>'[1]Proy 2023 vs 2022'!GQ44*$AP$4</f>
        <v>124927.28036718834</v>
      </c>
      <c r="AQ11" s="98">
        <f t="shared" si="7"/>
        <v>436484.92508305371</v>
      </c>
      <c r="AR11" s="84">
        <f>'[1]Proy 2023 vs 2022'!GZ44*$AR$4</f>
        <v>103174.76316506437</v>
      </c>
      <c r="AS11" s="85">
        <f>'[1]Proy 2023 vs 2022'!HE44*$AS$4</f>
        <v>88542.948612103879</v>
      </c>
      <c r="AT11" s="85">
        <f>'[1]Proy 2023 vs 2022'!HJ44*$AT$4</f>
        <v>112132.8169912906</v>
      </c>
      <c r="AU11" s="85">
        <f>'[1]Proy 2023 vs 2022'!HO44*$AU$4</f>
        <v>88919.093070002913</v>
      </c>
      <c r="AV11" s="85">
        <f>'[1]Proy 2023 vs 2022'!HT44*$AV$4</f>
        <v>91481.188810328764</v>
      </c>
      <c r="AW11" s="126">
        <f t="shared" si="8"/>
        <v>484250.81064879056</v>
      </c>
      <c r="AX11" s="84">
        <f>'[1]Proy 2023 vs 2022'!IC44*$AX$4</f>
        <v>93935.966815757187</v>
      </c>
      <c r="AY11" s="85">
        <f>'[1]Proy 2023 vs 2022'!IH44*$AY$4</f>
        <v>91181.711981548899</v>
      </c>
      <c r="AZ11" s="85">
        <f>'[1]Proy 2023 vs 2022'!IM44*$AZ$4</f>
        <v>121188.60611737832</v>
      </c>
      <c r="BA11" s="85">
        <f>'[1]Proy 2023 vs 2022'!IR44*$BA$4</f>
        <v>155304.71818746874</v>
      </c>
      <c r="BB11" s="98">
        <f t="shared" si="9"/>
        <v>461611.00310215319</v>
      </c>
      <c r="BC11" s="84">
        <f>'[1]Proy 2023 vs 2022'!JA44*$BC$4</f>
        <v>121922.36487422917</v>
      </c>
      <c r="BD11" s="85">
        <f>'[1]Proy 2023 vs 2022'!JF44*$BD$4</f>
        <v>108292.72711323187</v>
      </c>
      <c r="BE11" s="85">
        <f>'[1]Proy 2023 vs 2022'!JK44*$BE$4</f>
        <v>154369.99693325226</v>
      </c>
      <c r="BF11" s="85">
        <f>'[1]Proy 2023 vs 2022'!JP44*$BF$4</f>
        <v>169443.14848195305</v>
      </c>
      <c r="BG11" s="98">
        <f t="shared" si="10"/>
        <v>554028.23740266636</v>
      </c>
      <c r="BH11" s="84">
        <f>'[1]Proy 2023 vs 2022'!JY44*$BH$4</f>
        <v>186242.88833169761</v>
      </c>
      <c r="BI11" s="85">
        <f>'[1]Proy 2023 vs 2022'!KD44*$BI$4</f>
        <v>257322.57424135602</v>
      </c>
      <c r="BJ11" s="85">
        <f>'[1]Proy 2023 vs 2022'!KI44*$BJ$4</f>
        <v>376512.53274575452</v>
      </c>
      <c r="BK11" s="85">
        <f>'[1]Proy 2023 vs 2022'!KN44*$BK$4</f>
        <v>588745.10416288569</v>
      </c>
      <c r="BL11" s="85">
        <f>'[1]Proy 2023 vs 2022'!KS44*$BL$4</f>
        <v>96854.923988893293</v>
      </c>
      <c r="BM11" s="126">
        <f t="shared" si="11"/>
        <v>1505678.0234705873</v>
      </c>
      <c r="BN11" s="84">
        <f>'[1]Tabla de Proyecciones'!NI40*$BN$4</f>
        <v>93339.766689620141</v>
      </c>
      <c r="BO11" s="85">
        <f>'[1]Tabla de Proyecciones'!NP40*$BO$4</f>
        <v>95718.639528959146</v>
      </c>
      <c r="BP11" s="85">
        <f>'[1]Tabla de Proyecciones'!NW40*$BP$4</f>
        <v>106121.17280594945</v>
      </c>
      <c r="BQ11" s="85">
        <f>'[1]Tabla de Proyecciones'!OD40*$BQ$4</f>
        <v>85259.445532718033</v>
      </c>
      <c r="BR11" s="132">
        <f>'[1]Tabla de Proyecciones'!OI40*$BR$4</f>
        <v>92803.618289414298</v>
      </c>
      <c r="BS11" s="114">
        <f t="shared" si="12"/>
        <v>473242.64284666104</v>
      </c>
    </row>
    <row r="12" spans="1:71">
      <c r="A12" s="3" t="s">
        <v>26</v>
      </c>
      <c r="B12" s="84">
        <f>'[1]Proy 2023 vs 2022'!D45*$B$4</f>
        <v>64945.963059549475</v>
      </c>
      <c r="C12" s="85">
        <f>'[1]Proy 2023 vs 2022'!I45*$C$4</f>
        <v>72652.489799747258</v>
      </c>
      <c r="D12" s="85">
        <f>'[1]Proy 2023 vs 2022'!N45*$D$4</f>
        <v>51350.605143937057</v>
      </c>
      <c r="E12" s="85">
        <f>'[1]Proy 2023 vs 2022'!S45*$E$4</f>
        <v>67302.329843158514</v>
      </c>
      <c r="F12" s="82">
        <f t="shared" si="0"/>
        <v>256251.38784639229</v>
      </c>
      <c r="G12" s="84">
        <f>'[1]Proy 2023 vs 2022'!AB45*$G$4</f>
        <v>83171.034520894711</v>
      </c>
      <c r="H12" s="85">
        <f>'[1]Proy 2023 vs 2022'!AG45*$H$4</f>
        <v>63466.152499812735</v>
      </c>
      <c r="I12" s="85">
        <f>'[1]Proy 2023 vs 2022'!AL45*$I$4</f>
        <v>71024.647794674936</v>
      </c>
      <c r="J12" s="85">
        <f>'[1]Proy 2023 vs 2022'!AQ45*$J$4</f>
        <v>49423.691014756689</v>
      </c>
      <c r="K12" s="82">
        <f t="shared" si="1"/>
        <v>267085.52583013906</v>
      </c>
      <c r="L12" s="84">
        <f>'[1]Proy 2023 vs 2022'!AZ45*$L$4</f>
        <v>62965.375041128194</v>
      </c>
      <c r="M12" s="85">
        <f>'[1]Proy 2023 vs 2022'!BE45*$M$4</f>
        <v>66545.098976029563</v>
      </c>
      <c r="N12" s="85">
        <f>'[1]Proy 2023 vs 2022'!BJ45*$N$4</f>
        <v>68351.279900168665</v>
      </c>
      <c r="O12" s="85">
        <f>'[1]Proy 2023 vs 2022'!BO45*$O$4</f>
        <v>73884.037337408387</v>
      </c>
      <c r="P12" s="85">
        <f>'[1]Proy 2023 vs 2022'!BT45*$P$4</f>
        <v>68224.683264525534</v>
      </c>
      <c r="Q12" s="114">
        <f t="shared" si="2"/>
        <v>339970.47451926034</v>
      </c>
      <c r="R12" s="81">
        <f>'[1]Proy 2023 vs 2022'!CC45*$R$4</f>
        <v>60729.946108332886</v>
      </c>
      <c r="S12" s="81">
        <f>'[1]Proy 2023 vs 2022'!CH45*$S$4</f>
        <v>79107.772381571165</v>
      </c>
      <c r="T12" s="81">
        <f>'[1]Proy 2023 vs 2022'!CM45*$T$4</f>
        <v>95515.572125497434</v>
      </c>
      <c r="U12" s="81">
        <f>'[1]Proy 2023 vs 2022'!CR45*$U$4</f>
        <v>121958.78939938404</v>
      </c>
      <c r="V12" s="98">
        <f t="shared" si="3"/>
        <v>357312.08001478552</v>
      </c>
      <c r="W12" s="81">
        <f>'[1]Proy 2023 vs 2022'!DB45*$W$4</f>
        <v>82505.76276064149</v>
      </c>
      <c r="X12" s="81">
        <f>'[1]Proy 2023 vs 2022'!DG45*$X$4</f>
        <v>107299.34213765962</v>
      </c>
      <c r="Y12" s="81">
        <f>'[1]Proy 2023 vs 2022'!DL45*$Y$4</f>
        <v>106764.43401339556</v>
      </c>
      <c r="Z12" s="81">
        <f>'[1]Proy 2023 vs 2022'!DQ45*$Z$4</f>
        <v>77330.022205234432</v>
      </c>
      <c r="AA12" s="98">
        <f t="shared" si="4"/>
        <v>373899.56111693115</v>
      </c>
      <c r="AB12" s="84">
        <f>'[1]Proy 2023 vs 2022'!DZ45*$AB$4</f>
        <v>84351.214754495537</v>
      </c>
      <c r="AC12" s="85">
        <f>'[1]Proy 2023 vs 2022'!EE45*$AC$4</f>
        <v>89100.998988157749</v>
      </c>
      <c r="AD12" s="85">
        <f>'[1]Proy 2023 vs 2022'!EJ45*$AD$4</f>
        <v>94037.54970029823</v>
      </c>
      <c r="AE12" s="85">
        <f>'[1]Proy 2023 vs 2022'!EO45*$AE$4</f>
        <v>72646.944671122721</v>
      </c>
      <c r="AF12" s="85">
        <f>'[1]Proy 2023 vs 2022'!ET45*$AF$4</f>
        <v>75620.708873597992</v>
      </c>
      <c r="AG12" s="114">
        <f t="shared" si="5"/>
        <v>415757.41698767222</v>
      </c>
      <c r="AH12" s="85">
        <f>'[1]Proy 2023 vs 2022'!FD45*$AH$4</f>
        <v>85949.727804632916</v>
      </c>
      <c r="AI12" s="85">
        <f>'[1]Proy 2023 vs 2022'!FI45*$AI$4</f>
        <v>78269.150744142098</v>
      </c>
      <c r="AJ12" s="85">
        <f>'[1]Proy 2023 vs 2022'!FN45*$AJ$4</f>
        <v>67888.596002492224</v>
      </c>
      <c r="AK12" s="85">
        <f>'[1]Proy 2023 vs 2022'!FS45*$AK$4</f>
        <v>73265.692097936379</v>
      </c>
      <c r="AL12" s="98">
        <f t="shared" si="6"/>
        <v>305373.16664920363</v>
      </c>
      <c r="AM12" s="84">
        <f>'[1]Proy 2023 vs 2022'!GB45*$AM$4</f>
        <v>70646.983152644694</v>
      </c>
      <c r="AN12" s="85">
        <f>'[1]Proy 2023 vs 2022'!GG45*$AN$4</f>
        <v>58040.677839498705</v>
      </c>
      <c r="AO12" s="85">
        <f>'[1]Proy 2023 vs 2022'!GL45*$AO$4</f>
        <v>74756.187213742553</v>
      </c>
      <c r="AP12" s="85">
        <f>'[1]Proy 2023 vs 2022'!GQ45*$AP$4</f>
        <v>58853.997442459346</v>
      </c>
      <c r="AQ12" s="98">
        <f t="shared" si="7"/>
        <v>262297.8456483453</v>
      </c>
      <c r="AR12" s="84">
        <f>'[1]Proy 2023 vs 2022'!GZ45*$AR$4</f>
        <v>62893.914102108916</v>
      </c>
      <c r="AS12" s="85">
        <f>'[1]Proy 2023 vs 2022'!HE45*$AS$4</f>
        <v>75138.958342094091</v>
      </c>
      <c r="AT12" s="85">
        <f>'[1]Proy 2023 vs 2022'!HJ45*$AT$4</f>
        <v>73526.066840125059</v>
      </c>
      <c r="AU12" s="85">
        <f>'[1]Proy 2023 vs 2022'!HO45*$AU$4</f>
        <v>57976.755717785229</v>
      </c>
      <c r="AV12" s="85">
        <f>'[1]Proy 2023 vs 2022'!HT45*$AV$4</f>
        <v>77930.917610897581</v>
      </c>
      <c r="AW12" s="126">
        <f t="shared" si="8"/>
        <v>347466.61261301086</v>
      </c>
      <c r="AX12" s="84">
        <f>'[1]Proy 2023 vs 2022'!IC45*$AX$4</f>
        <v>60099.726686763403</v>
      </c>
      <c r="AY12" s="85">
        <f>'[1]Proy 2023 vs 2022'!IH45*$AY$4</f>
        <v>58117.72809026474</v>
      </c>
      <c r="AZ12" s="85">
        <f>'[1]Proy 2023 vs 2022'!IM45*$AZ$4</f>
        <v>64704.478255812828</v>
      </c>
      <c r="BA12" s="85">
        <f>'[1]Proy 2023 vs 2022'!IR45*$BA$4</f>
        <v>107971.46819400914</v>
      </c>
      <c r="BB12" s="98">
        <f t="shared" si="9"/>
        <v>290893.40122685011</v>
      </c>
      <c r="BC12" s="84">
        <f>'[1]Proy 2023 vs 2022'!JA45*$BC$4</f>
        <v>89962.40591142558</v>
      </c>
      <c r="BD12" s="85">
        <f>'[1]Proy 2023 vs 2022'!JF45*$BD$4</f>
        <v>89262.887660152133</v>
      </c>
      <c r="BE12" s="85">
        <f>'[1]Proy 2023 vs 2022'!JK45*$BE$4</f>
        <v>85803.477384377838</v>
      </c>
      <c r="BF12" s="85">
        <f>'[1]Proy 2023 vs 2022'!JP45*$BF$4</f>
        <v>105115.00235763339</v>
      </c>
      <c r="BG12" s="98">
        <f t="shared" si="10"/>
        <v>370143.77331358893</v>
      </c>
      <c r="BH12" s="84">
        <f>'[1]Proy 2023 vs 2022'!JY45*$BH$4</f>
        <v>114170.48436346496</v>
      </c>
      <c r="BI12" s="85">
        <f>'[1]Proy 2023 vs 2022'!KD45*$BI$4</f>
        <v>132536.01512729903</v>
      </c>
      <c r="BJ12" s="85">
        <f>'[1]Proy 2023 vs 2022'!KI45*$BJ$4</f>
        <v>181490.61642437754</v>
      </c>
      <c r="BK12" s="85">
        <f>'[1]Proy 2023 vs 2022'!KN45*$BK$4</f>
        <v>294372.02593823656</v>
      </c>
      <c r="BL12" s="85">
        <f>'[1]Proy 2023 vs 2022'!KS45*$BL$4</f>
        <v>68048.583445584649</v>
      </c>
      <c r="BM12" s="126">
        <f t="shared" si="11"/>
        <v>790617.72529896279</v>
      </c>
      <c r="BN12" s="84">
        <f>'[1]Tabla de Proyecciones'!NI41*$BN$4</f>
        <v>93674.770078071495</v>
      </c>
      <c r="BO12" s="85">
        <f>'[1]Tabla de Proyecciones'!NP41*$BO$4</f>
        <v>66477.830640332832</v>
      </c>
      <c r="BP12" s="85">
        <f>'[1]Tabla de Proyecciones'!NW41*$BP$4</f>
        <v>67001.035136982027</v>
      </c>
      <c r="BQ12" s="85">
        <f>'[1]Tabla de Proyecciones'!OD41*$BQ$4</f>
        <v>51893.484986764437</v>
      </c>
      <c r="BR12" s="132">
        <f>'[1]Tabla de Proyecciones'!OI41*$BR$4</f>
        <v>62953.406088654563</v>
      </c>
      <c r="BS12" s="114">
        <f t="shared" si="12"/>
        <v>342000.52693080541</v>
      </c>
    </row>
    <row r="13" spans="1:71">
      <c r="A13" s="3" t="s">
        <v>27</v>
      </c>
      <c r="B13" s="84">
        <f>'[1]Proy 2023 vs 2022'!D46*$B$4</f>
        <v>112476.09114081641</v>
      </c>
      <c r="C13" s="85">
        <f>'[1]Proy 2023 vs 2022'!I46*$C$4</f>
        <v>100206.75495285378</v>
      </c>
      <c r="D13" s="85">
        <f>'[1]Proy 2023 vs 2022'!N46*$D$4</f>
        <v>119695.81061133527</v>
      </c>
      <c r="E13" s="85">
        <f>'[1]Proy 2023 vs 2022'!S46*$E$4</f>
        <v>109058.55168779232</v>
      </c>
      <c r="F13" s="82">
        <f t="shared" si="0"/>
        <v>441437.20839279774</v>
      </c>
      <c r="G13" s="84">
        <f>'[1]Proy 2023 vs 2022'!AB46*$G$4</f>
        <v>114548.56938827643</v>
      </c>
      <c r="H13" s="85">
        <f>'[1]Proy 2023 vs 2022'!AG46*$H$4</f>
        <v>146209.87145869763</v>
      </c>
      <c r="I13" s="85">
        <f>'[1]Proy 2023 vs 2022'!AL46*$I$4</f>
        <v>172957.03611546115</v>
      </c>
      <c r="J13" s="85">
        <f>'[1]Proy 2023 vs 2022'!AQ46*$J$4</f>
        <v>102510.29207427189</v>
      </c>
      <c r="K13" s="82">
        <f t="shared" si="1"/>
        <v>536225.769036707</v>
      </c>
      <c r="L13" s="84">
        <f>'[1]Proy 2023 vs 2022'!AZ46*$L$4</f>
        <v>116080.52564382517</v>
      </c>
      <c r="M13" s="85">
        <f>'[1]Proy 2023 vs 2022'!BE46*$M$4</f>
        <v>119241.47226953603</v>
      </c>
      <c r="N13" s="85">
        <f>'[1]Proy 2023 vs 2022'!BJ46*$N$4</f>
        <v>128625.31982601633</v>
      </c>
      <c r="O13" s="85">
        <f>'[1]Proy 2023 vs 2022'!BO46*$O$4</f>
        <v>114980.43139200512</v>
      </c>
      <c r="P13" s="85">
        <f>'[1]Proy 2023 vs 2022'!BT46*$P$4</f>
        <v>109620.11660717906</v>
      </c>
      <c r="Q13" s="114">
        <f t="shared" si="2"/>
        <v>588547.86573856173</v>
      </c>
      <c r="R13" s="81">
        <f>'[1]Proy 2023 vs 2022'!CC46*$R$4</f>
        <v>125283.82365195655</v>
      </c>
      <c r="S13" s="81">
        <f>'[1]Proy 2023 vs 2022'!CH46*$S$4</f>
        <v>153193.57823935713</v>
      </c>
      <c r="T13" s="81">
        <f>'[1]Proy 2023 vs 2022'!CM46*$T$4</f>
        <v>162883.9525597473</v>
      </c>
      <c r="U13" s="81">
        <f>'[1]Proy 2023 vs 2022'!CR46*$U$4</f>
        <v>216403.79599758302</v>
      </c>
      <c r="V13" s="98">
        <f t="shared" si="3"/>
        <v>657765.15044864407</v>
      </c>
      <c r="W13" s="81">
        <f>'[1]Proy 2023 vs 2022'!DB46*$W$4</f>
        <v>209244.57209486791</v>
      </c>
      <c r="X13" s="81">
        <f>'[1]Proy 2023 vs 2022'!DG46*$X$4</f>
        <v>269586.04505769321</v>
      </c>
      <c r="Y13" s="81">
        <f>'[1]Proy 2023 vs 2022'!DL46*$Y$4</f>
        <v>170623.61094038116</v>
      </c>
      <c r="Z13" s="81">
        <f>'[1]Proy 2023 vs 2022'!DQ46*$Z$4</f>
        <v>138826.44851599316</v>
      </c>
      <c r="AA13" s="98">
        <f t="shared" si="4"/>
        <v>788280.67660893546</v>
      </c>
      <c r="AB13" s="84">
        <f>'[1]Proy 2023 vs 2022'!DZ46*$AB$4</f>
        <v>136094.94296022478</v>
      </c>
      <c r="AC13" s="85">
        <f>'[1]Proy 2023 vs 2022'!EE46*$AC$4</f>
        <v>167872.91564516263</v>
      </c>
      <c r="AD13" s="85">
        <f>'[1]Proy 2023 vs 2022'!EJ46*$AD$4</f>
        <v>152040.35742562643</v>
      </c>
      <c r="AE13" s="85">
        <f>'[1]Proy 2023 vs 2022'!EO46*$AE$4</f>
        <v>141405.03959642156</v>
      </c>
      <c r="AF13" s="85">
        <f>'[1]Proy 2023 vs 2022'!ET46*$AF$4</f>
        <v>169532.10412014177</v>
      </c>
      <c r="AG13" s="114">
        <f t="shared" si="5"/>
        <v>766945.35974757723</v>
      </c>
      <c r="AH13" s="85">
        <f>'[1]Proy 2023 vs 2022'!FD46*$AH$4</f>
        <v>196985.33886827988</v>
      </c>
      <c r="AI13" s="85">
        <f>'[1]Proy 2023 vs 2022'!FI46*$AI$4</f>
        <v>169696.2573659386</v>
      </c>
      <c r="AJ13" s="85">
        <f>'[1]Proy 2023 vs 2022'!FN46*$AJ$4</f>
        <v>196989.33911349287</v>
      </c>
      <c r="AK13" s="85">
        <f>'[1]Proy 2023 vs 2022'!FS46*$AK$4</f>
        <v>161814.12781863147</v>
      </c>
      <c r="AL13" s="98">
        <f t="shared" si="6"/>
        <v>725485.06316634279</v>
      </c>
      <c r="AM13" s="84">
        <f>'[1]Proy 2023 vs 2022'!GB46*$AM$4</f>
        <v>142382.58267399369</v>
      </c>
      <c r="AN13" s="85">
        <f>'[1]Proy 2023 vs 2022'!GG46*$AN$4</f>
        <v>161339.02650168509</v>
      </c>
      <c r="AO13" s="85">
        <f>'[1]Proy 2023 vs 2022'!GL46*$AO$4</f>
        <v>151127.54000790641</v>
      </c>
      <c r="AP13" s="85">
        <f>'[1]Proy 2023 vs 2022'!GQ46*$AP$4</f>
        <v>183942.14384928386</v>
      </c>
      <c r="AQ13" s="98">
        <f t="shared" si="7"/>
        <v>638791.293032869</v>
      </c>
      <c r="AR13" s="84">
        <f>'[1]Proy 2023 vs 2022'!GZ46*$AR$4</f>
        <v>408628.04521794402</v>
      </c>
      <c r="AS13" s="85">
        <f>'[1]Proy 2023 vs 2022'!HE46*$AS$4</f>
        <v>150374.49162095226</v>
      </c>
      <c r="AT13" s="85">
        <f>'[1]Proy 2023 vs 2022'!HJ46*$AT$4</f>
        <v>170556.99809083721</v>
      </c>
      <c r="AU13" s="85">
        <f>'[1]Proy 2023 vs 2022'!HO46*$AU$4</f>
        <v>108331.92013400482</v>
      </c>
      <c r="AV13" s="85">
        <f>'[1]Proy 2023 vs 2022'!HT46*$AV$4</f>
        <v>115288.60829400815</v>
      </c>
      <c r="AW13" s="126">
        <f t="shared" si="8"/>
        <v>953180.06335774646</v>
      </c>
      <c r="AX13" s="84">
        <f>'[1]Proy 2023 vs 2022'!IC46*$AX$4</f>
        <v>114429.43619015301</v>
      </c>
      <c r="AY13" s="85">
        <f>'[1]Proy 2023 vs 2022'!IH46*$AY$4</f>
        <v>131964.22087894665</v>
      </c>
      <c r="AZ13" s="85">
        <f>'[1]Proy 2023 vs 2022'!IM46*$AZ$4</f>
        <v>171927.80136224857</v>
      </c>
      <c r="BA13" s="85">
        <f>'[1]Proy 2023 vs 2022'!IR46*$BA$4</f>
        <v>314204.00059172203</v>
      </c>
      <c r="BB13" s="98">
        <f t="shared" si="9"/>
        <v>732525.45902307029</v>
      </c>
      <c r="BC13" s="84">
        <f>'[1]Proy 2023 vs 2022'!JA46*$BC$4</f>
        <v>226929.0314442096</v>
      </c>
      <c r="BD13" s="85">
        <f>'[1]Proy 2023 vs 2022'!JF46*$BD$4</f>
        <v>159118.22434644445</v>
      </c>
      <c r="BE13" s="85">
        <f>'[1]Proy 2023 vs 2022'!JK46*$BE$4</f>
        <v>254329.85546399406</v>
      </c>
      <c r="BF13" s="85">
        <f>'[1]Proy 2023 vs 2022'!JP46*$BF$4</f>
        <v>304699.52343469765</v>
      </c>
      <c r="BG13" s="98">
        <f t="shared" si="10"/>
        <v>945076.63468934572</v>
      </c>
      <c r="BH13" s="84">
        <f>'[1]Proy 2023 vs 2022'!JY46*$BH$4</f>
        <v>331592.43965388666</v>
      </c>
      <c r="BI13" s="85">
        <f>'[1]Proy 2023 vs 2022'!KD46*$BI$4</f>
        <v>507706.89291343681</v>
      </c>
      <c r="BJ13" s="85">
        <f>'[1]Proy 2023 vs 2022'!KI46*$BJ$4</f>
        <v>604020.34913665371</v>
      </c>
      <c r="BK13" s="85">
        <f>'[1]Proy 2023 vs 2022'!KN46*$BK$4</f>
        <v>967982.67049494945</v>
      </c>
      <c r="BL13" s="85">
        <f>'[1]Proy 2023 vs 2022'!KS46*$BL$4</f>
        <v>171542.8114988622</v>
      </c>
      <c r="BM13" s="126">
        <f t="shared" si="11"/>
        <v>2582845.163697789</v>
      </c>
      <c r="BN13" s="84">
        <f>'[1]Tabla de Proyecciones'!NI42*$BN$4</f>
        <v>130259.02914865948</v>
      </c>
      <c r="BO13" s="85">
        <f>'[1]Tabla de Proyecciones'!NP42*$BO$4</f>
        <v>126857.96703849288</v>
      </c>
      <c r="BP13" s="85">
        <f>'[1]Tabla de Proyecciones'!NW42*$BP$4</f>
        <v>107359.45486000275</v>
      </c>
      <c r="BQ13" s="85">
        <f>'[1]Tabla de Proyecciones'!OD42*$BQ$4</f>
        <v>108383.1497396959</v>
      </c>
      <c r="BR13" s="132">
        <f>'[1]Tabla de Proyecciones'!OI42*$BR$4</f>
        <v>119429.07626133904</v>
      </c>
      <c r="BS13" s="114">
        <f t="shared" si="12"/>
        <v>592288.67704819003</v>
      </c>
    </row>
    <row r="14" spans="1:71">
      <c r="A14" s="3" t="s">
        <v>28</v>
      </c>
      <c r="B14" s="84">
        <f>'[1]Proy 2023 vs 2022'!D47*$B$4</f>
        <v>82918.229132829554</v>
      </c>
      <c r="C14" s="85">
        <f>'[1]Proy 2023 vs 2022'!I47*$C$4</f>
        <v>85641.341738365183</v>
      </c>
      <c r="D14" s="85">
        <f>'[1]Proy 2023 vs 2022'!N47*$D$4</f>
        <v>102417.72910624756</v>
      </c>
      <c r="E14" s="85">
        <f>'[1]Proy 2023 vs 2022'!S47*$E$4</f>
        <v>73823.618438081059</v>
      </c>
      <c r="F14" s="82">
        <f t="shared" si="0"/>
        <v>344800.91841552337</v>
      </c>
      <c r="G14" s="84">
        <f>'[1]Proy 2023 vs 2022'!AB47*$G$4</f>
        <v>80392.979504059709</v>
      </c>
      <c r="H14" s="85">
        <f>'[1]Proy 2023 vs 2022'!AG47*$H$4</f>
        <v>110499.7134266806</v>
      </c>
      <c r="I14" s="85">
        <f>'[1]Proy 2023 vs 2022'!AL47*$I$4</f>
        <v>121966.95358352369</v>
      </c>
      <c r="J14" s="85">
        <f>'[1]Proy 2023 vs 2022'!AQ47*$J$4</f>
        <v>92437.34015445855</v>
      </c>
      <c r="K14" s="82">
        <f t="shared" si="1"/>
        <v>405296.98666872253</v>
      </c>
      <c r="L14" s="84">
        <f>'[1]Proy 2023 vs 2022'!AZ47*$L$4</f>
        <v>90366.640403266982</v>
      </c>
      <c r="M14" s="85">
        <f>'[1]Proy 2023 vs 2022'!BE47*$M$4</f>
        <v>91305.193791473386</v>
      </c>
      <c r="N14" s="85">
        <f>'[1]Proy 2023 vs 2022'!BJ47*$N$4</f>
        <v>88478.73847171152</v>
      </c>
      <c r="O14" s="85">
        <f>'[1]Proy 2023 vs 2022'!BO47*$O$4</f>
        <v>92791.955932432</v>
      </c>
      <c r="P14" s="85">
        <f>'[1]Proy 2023 vs 2022'!BT47*$P$4</f>
        <v>90191.465569481836</v>
      </c>
      <c r="Q14" s="114">
        <f t="shared" si="2"/>
        <v>453133.99416836572</v>
      </c>
      <c r="R14" s="81">
        <f>'[1]Proy 2023 vs 2022'!CC47*$R$4</f>
        <v>103551.07013836973</v>
      </c>
      <c r="S14" s="81">
        <f>'[1]Proy 2023 vs 2022'!CH47*$S$4</f>
        <v>113567.96739557367</v>
      </c>
      <c r="T14" s="81">
        <f>'[1]Proy 2023 vs 2022'!CM47*$T$4</f>
        <v>102949.18474688244</v>
      </c>
      <c r="U14" s="81">
        <f>'[1]Proy 2023 vs 2022'!CR47*$U$4</f>
        <v>140096.84973336969</v>
      </c>
      <c r="V14" s="98">
        <f t="shared" si="3"/>
        <v>460165.0720141955</v>
      </c>
      <c r="W14" s="81">
        <f>'[1]Proy 2023 vs 2022'!DB47*$W$4</f>
        <v>106462.47911130893</v>
      </c>
      <c r="X14" s="81">
        <f>'[1]Proy 2023 vs 2022'!DG47*$X$4</f>
        <v>169255.7604690883</v>
      </c>
      <c r="Y14" s="81">
        <f>'[1]Proy 2023 vs 2022'!DL47*$Y$4</f>
        <v>98543.127969981666</v>
      </c>
      <c r="Z14" s="81">
        <f>'[1]Proy 2023 vs 2022'!DQ47*$Z$4</f>
        <v>93633.97084690076</v>
      </c>
      <c r="AA14" s="98">
        <f t="shared" si="4"/>
        <v>467895.33839727967</v>
      </c>
      <c r="AB14" s="84">
        <f>'[1]Proy 2023 vs 2022'!DZ47*$AB$4</f>
        <v>95829.010864385855</v>
      </c>
      <c r="AC14" s="85">
        <f>'[1]Proy 2023 vs 2022'!EE47*$AC$4</f>
        <v>99262.471718510613</v>
      </c>
      <c r="AD14" s="85">
        <f>'[1]Proy 2023 vs 2022'!EJ47*$AD$4</f>
        <v>99868.659931236747</v>
      </c>
      <c r="AE14" s="85">
        <f>'[1]Proy 2023 vs 2022'!EO47*$AE$4</f>
        <v>108523.60205073831</v>
      </c>
      <c r="AF14" s="85">
        <f>'[1]Proy 2023 vs 2022'!ET47*$AF$4</f>
        <v>109127.4602097898</v>
      </c>
      <c r="AG14" s="114">
        <f t="shared" si="5"/>
        <v>512611.20477466134</v>
      </c>
      <c r="AH14" s="85">
        <f>'[1]Proy 2023 vs 2022'!FD47*$AH$4</f>
        <v>129541.34793276178</v>
      </c>
      <c r="AI14" s="85">
        <f>'[1]Proy 2023 vs 2022'!FI47*$AI$4</f>
        <v>126862.97726780133</v>
      </c>
      <c r="AJ14" s="85">
        <f>'[1]Proy 2023 vs 2022'!FN47*$AJ$4</f>
        <v>125088.54944490315</v>
      </c>
      <c r="AK14" s="85">
        <f>'[1]Proy 2023 vs 2022'!FS47*$AK$4</f>
        <v>105044.45593012455</v>
      </c>
      <c r="AL14" s="98">
        <f t="shared" si="6"/>
        <v>486537.33057559084</v>
      </c>
      <c r="AM14" s="84">
        <f>'[1]Proy 2023 vs 2022'!GB47*$AM$4</f>
        <v>111102.03537880839</v>
      </c>
      <c r="AN14" s="85">
        <f>'[1]Proy 2023 vs 2022'!GG47*$AN$4</f>
        <v>97590.011670429012</v>
      </c>
      <c r="AO14" s="85">
        <f>'[1]Proy 2023 vs 2022'!GL47*$AO$4</f>
        <v>95213.224980067695</v>
      </c>
      <c r="AP14" s="85">
        <f>'[1]Proy 2023 vs 2022'!GQ47*$AP$4</f>
        <v>99167.669347665578</v>
      </c>
      <c r="AQ14" s="98">
        <f t="shared" si="7"/>
        <v>403072.94137697067</v>
      </c>
      <c r="AR14" s="84">
        <f>'[1]Proy 2023 vs 2022'!GZ47*$AR$4</f>
        <v>82662.371029425864</v>
      </c>
      <c r="AS14" s="85">
        <f>'[1]Proy 2023 vs 2022'!HE47*$AS$4</f>
        <v>87487.285818249671</v>
      </c>
      <c r="AT14" s="85">
        <f>'[1]Proy 2023 vs 2022'!HJ47*$AT$4</f>
        <v>98159.488551646966</v>
      </c>
      <c r="AU14" s="85">
        <f>'[1]Proy 2023 vs 2022'!HO47*$AU$4</f>
        <v>87563.504863167967</v>
      </c>
      <c r="AV14" s="85">
        <f>'[1]Proy 2023 vs 2022'!HT47*$AV$4</f>
        <v>81035.731191446539</v>
      </c>
      <c r="AW14" s="126">
        <f t="shared" si="8"/>
        <v>436908.38145393704</v>
      </c>
      <c r="AX14" s="84">
        <f>'[1]Proy 2023 vs 2022'!IC47*$AX$4</f>
        <v>88822.110003522903</v>
      </c>
      <c r="AY14" s="85">
        <f>'[1]Proy 2023 vs 2022'!IH47*$AY$4</f>
        <v>91581.881843815529</v>
      </c>
      <c r="AZ14" s="85">
        <f>'[1]Proy 2023 vs 2022'!IM47*$AZ$4</f>
        <v>96483.373571743112</v>
      </c>
      <c r="BA14" s="85">
        <f>'[1]Proy 2023 vs 2022'!IR47*$BA$4</f>
        <v>169339.743766428</v>
      </c>
      <c r="BB14" s="98">
        <f t="shared" si="9"/>
        <v>446227.1091855095</v>
      </c>
      <c r="BC14" s="84">
        <f>'[1]Proy 2023 vs 2022'!JA47*$BC$4</f>
        <v>133483.30493393191</v>
      </c>
      <c r="BD14" s="85">
        <f>'[1]Proy 2023 vs 2022'!JF47*$BD$4</f>
        <v>95426.151664066303</v>
      </c>
      <c r="BE14" s="85">
        <f>'[1]Proy 2023 vs 2022'!JK47*$BE$4</f>
        <v>141598.56564193696</v>
      </c>
      <c r="BF14" s="85">
        <f>'[1]Proy 2023 vs 2022'!JP47*$BF$4</f>
        <v>148056.33306665457</v>
      </c>
      <c r="BG14" s="98">
        <f t="shared" si="10"/>
        <v>518564.35530658974</v>
      </c>
      <c r="BH14" s="84">
        <f>'[1]Proy 2023 vs 2022'!JY47*$BH$4</f>
        <v>165200.82070308848</v>
      </c>
      <c r="BI14" s="85">
        <f>'[1]Proy 2023 vs 2022'!KD47*$BI$4</f>
        <v>217422.1312962221</v>
      </c>
      <c r="BJ14" s="85">
        <f>'[1]Proy 2023 vs 2022'!KI47*$BJ$4</f>
        <v>280649.43467435933</v>
      </c>
      <c r="BK14" s="85">
        <f>'[1]Proy 2023 vs 2022'!KN47*$BK$4</f>
        <v>496836.45756432757</v>
      </c>
      <c r="BL14" s="85">
        <f>'[1]Proy 2023 vs 2022'!KS47*$BL$4</f>
        <v>135370.93602092197</v>
      </c>
      <c r="BM14" s="126">
        <f t="shared" si="11"/>
        <v>1295479.7802589193</v>
      </c>
      <c r="BN14" s="84">
        <f>'[1]Tabla de Proyecciones'!NI43*$BN$4</f>
        <v>102938.22901036011</v>
      </c>
      <c r="BO14" s="85">
        <f>'[1]Tabla de Proyecciones'!NP43*$BO$4</f>
        <v>100099.67970312471</v>
      </c>
      <c r="BP14" s="85">
        <f>'[1]Tabla de Proyecciones'!NW43*$BP$4</f>
        <v>85959.196208504858</v>
      </c>
      <c r="BQ14" s="85">
        <f>'[1]Tabla de Proyecciones'!OD43*$BQ$4</f>
        <v>70157.430390632202</v>
      </c>
      <c r="BR14" s="132">
        <f>'[1]Tabla de Proyecciones'!OI43*$BR$4</f>
        <v>87843.720249165286</v>
      </c>
      <c r="BS14" s="114">
        <f t="shared" si="12"/>
        <v>446998.25556178717</v>
      </c>
    </row>
    <row r="15" spans="1:71">
      <c r="A15" s="3" t="s">
        <v>29</v>
      </c>
      <c r="B15" s="84">
        <f>'[1]Proy 2023 vs 2022'!D48*$B$4</f>
        <v>86769.533391412508</v>
      </c>
      <c r="C15" s="85">
        <f>'[1]Proy 2023 vs 2022'!I48*$C$4</f>
        <v>65420.169926889779</v>
      </c>
      <c r="D15" s="85">
        <f>'[1]Proy 2023 vs 2022'!N48*$D$4</f>
        <v>110530.59935392508</v>
      </c>
      <c r="E15" s="85">
        <f>'[1]Proy 2023 vs 2022'!S48*$E$4</f>
        <v>97179.463666103329</v>
      </c>
      <c r="F15" s="82">
        <f t="shared" si="0"/>
        <v>359899.76633833069</v>
      </c>
      <c r="G15" s="84">
        <f>'[1]Proy 2023 vs 2022'!AB48*$G$4</f>
        <v>88542.110883581307</v>
      </c>
      <c r="H15" s="85">
        <f>'[1]Proy 2023 vs 2022'!AG48*$H$4</f>
        <v>154911.47784417565</v>
      </c>
      <c r="I15" s="85">
        <f>'[1]Proy 2023 vs 2022'!AL48*$I$4</f>
        <v>161799.36531766321</v>
      </c>
      <c r="J15" s="85">
        <f>'[1]Proy 2023 vs 2022'!AQ48*$J$4</f>
        <v>124676.254434548</v>
      </c>
      <c r="K15" s="82">
        <f t="shared" si="1"/>
        <v>529929.20847996813</v>
      </c>
      <c r="L15" s="84">
        <f>'[1]Proy 2023 vs 2022'!AZ48*$L$4</f>
        <v>98184.965398030748</v>
      </c>
      <c r="M15" s="85">
        <f>'[1]Proy 2023 vs 2022'!BE48*$M$4</f>
        <v>104869.28218558502</v>
      </c>
      <c r="N15" s="85">
        <f>'[1]Proy 2023 vs 2022'!BJ48*$N$4</f>
        <v>124534.56866958291</v>
      </c>
      <c r="O15" s="85">
        <f>'[1]Proy 2023 vs 2022'!BO48*$O$4</f>
        <v>110603.9979818414</v>
      </c>
      <c r="P15" s="85">
        <f>'[1]Proy 2023 vs 2022'!BT48*$P$4</f>
        <v>100745.05206784673</v>
      </c>
      <c r="Q15" s="114">
        <f t="shared" si="2"/>
        <v>538937.86630288674</v>
      </c>
      <c r="R15" s="81">
        <f>'[1]Proy 2023 vs 2022'!CC48*$R$4</f>
        <v>115395.23055491806</v>
      </c>
      <c r="S15" s="81">
        <f>'[1]Proy 2023 vs 2022'!CH48*$S$4</f>
        <v>125289.68040675596</v>
      </c>
      <c r="T15" s="81">
        <f>'[1]Proy 2023 vs 2022'!CM48*$T$4</f>
        <v>136770.01957160849</v>
      </c>
      <c r="U15" s="81">
        <f>'[1]Proy 2023 vs 2022'!CR48*$U$4</f>
        <v>174363.96679609484</v>
      </c>
      <c r="V15" s="98">
        <f t="shared" si="3"/>
        <v>551818.89732937724</v>
      </c>
      <c r="W15" s="81">
        <f>'[1]Proy 2023 vs 2022'!DB48*$W$4</f>
        <v>141040.79942824901</v>
      </c>
      <c r="X15" s="81">
        <f>'[1]Proy 2023 vs 2022'!DG48*$X$4</f>
        <v>155754.45452841543</v>
      </c>
      <c r="Y15" s="81">
        <f>'[1]Proy 2023 vs 2022'!DL48*$Y$4</f>
        <v>109820.73157861737</v>
      </c>
      <c r="Z15" s="81">
        <f>'[1]Proy 2023 vs 2022'!DQ48*$Z$4</f>
        <v>116828.59590748725</v>
      </c>
      <c r="AA15" s="98">
        <f t="shared" si="4"/>
        <v>523444.58144276909</v>
      </c>
      <c r="AB15" s="84">
        <f>'[1]Proy 2023 vs 2022'!DZ48*$AB$4</f>
        <v>109146.25758580733</v>
      </c>
      <c r="AC15" s="85">
        <f>'[1]Proy 2023 vs 2022'!EE48*$AC$4</f>
        <v>134778.81587574841</v>
      </c>
      <c r="AD15" s="85">
        <f>'[1]Proy 2023 vs 2022'!EJ48*$AD$4</f>
        <v>119542.17234884088</v>
      </c>
      <c r="AE15" s="85">
        <f>'[1]Proy 2023 vs 2022'!EO48*$AE$4</f>
        <v>109546.68877896617</v>
      </c>
      <c r="AF15" s="85">
        <f>'[1]Proy 2023 vs 2022'!ET48*$AF$4</f>
        <v>126471.69161306387</v>
      </c>
      <c r="AG15" s="114">
        <f t="shared" si="5"/>
        <v>599485.62620242673</v>
      </c>
      <c r="AH15" s="85">
        <f>'[1]Proy 2023 vs 2022'!FD48*$AH$4</f>
        <v>118067.89710623375</v>
      </c>
      <c r="AI15" s="85">
        <f>'[1]Proy 2023 vs 2022'!FI48*$AI$4</f>
        <v>117832.32598600311</v>
      </c>
      <c r="AJ15" s="85">
        <f>'[1]Proy 2023 vs 2022'!FN48*$AJ$4</f>
        <v>129388.02691370863</v>
      </c>
      <c r="AK15" s="85">
        <f>'[1]Proy 2023 vs 2022'!FS48*$AK$4</f>
        <v>94888.759873382427</v>
      </c>
      <c r="AL15" s="98">
        <f t="shared" si="6"/>
        <v>460177.00987932784</v>
      </c>
      <c r="AM15" s="84">
        <f>'[1]Proy 2023 vs 2022'!GB48*$AM$4</f>
        <v>105406.92436039224</v>
      </c>
      <c r="AN15" s="85">
        <f>'[1]Proy 2023 vs 2022'!GG48*$AN$4</f>
        <v>115822.34885050343</v>
      </c>
      <c r="AO15" s="85">
        <f>'[1]Proy 2023 vs 2022'!GL48*$AO$4</f>
        <v>106238.75342835618</v>
      </c>
      <c r="AP15" s="85">
        <f>'[1]Proy 2023 vs 2022'!GQ48*$AP$4</f>
        <v>133172.35582970362</v>
      </c>
      <c r="AQ15" s="98">
        <f t="shared" si="7"/>
        <v>460640.38246895547</v>
      </c>
      <c r="AR15" s="84">
        <f>'[1]Proy 2023 vs 2022'!GZ48*$AR$4</f>
        <v>114303.73387647436</v>
      </c>
      <c r="AS15" s="85">
        <f>'[1]Proy 2023 vs 2022'!HE48*$AS$4</f>
        <v>97768.047931829147</v>
      </c>
      <c r="AT15" s="85">
        <f>'[1]Proy 2023 vs 2022'!HJ48*$AT$4</f>
        <v>117215.90003678556</v>
      </c>
      <c r="AU15" s="85">
        <f>'[1]Proy 2023 vs 2022'!HO48*$AU$4</f>
        <v>84064.974448229957</v>
      </c>
      <c r="AV15" s="85">
        <f>'[1]Proy 2023 vs 2022'!HT48*$AV$4</f>
        <v>93298.472999723119</v>
      </c>
      <c r="AW15" s="126">
        <f t="shared" si="8"/>
        <v>506651.12929304212</v>
      </c>
      <c r="AX15" s="84">
        <f>'[1]Proy 2023 vs 2022'!IC48*$AX$4</f>
        <v>118763.25320852354</v>
      </c>
      <c r="AY15" s="85">
        <f>'[1]Proy 2023 vs 2022'!IH48*$AY$4</f>
        <v>118497.14546125135</v>
      </c>
      <c r="AZ15" s="85">
        <f>'[1]Proy 2023 vs 2022'!IM48*$AZ$4</f>
        <v>145657.20781477934</v>
      </c>
      <c r="BA15" s="85">
        <f>'[1]Proy 2023 vs 2022'!IR48*$BA$4</f>
        <v>231800.08067257574</v>
      </c>
      <c r="BB15" s="98">
        <f t="shared" si="9"/>
        <v>614717.68715712999</v>
      </c>
      <c r="BC15" s="84">
        <f>'[1]Proy 2023 vs 2022'!JA48*$BC$4</f>
        <v>149180.58508340613</v>
      </c>
      <c r="BD15" s="85">
        <f>'[1]Proy 2023 vs 2022'!JF48*$BD$4</f>
        <v>150427.54982318758</v>
      </c>
      <c r="BE15" s="85">
        <f>'[1]Proy 2023 vs 2022'!JK48*$BE$4</f>
        <v>220802.60282019203</v>
      </c>
      <c r="BF15" s="85">
        <f>'[1]Proy 2023 vs 2022'!JP48*$BF$4</f>
        <v>233163.56485523839</v>
      </c>
      <c r="BG15" s="98">
        <f t="shared" si="10"/>
        <v>753574.30258202413</v>
      </c>
      <c r="BH15" s="84">
        <f>'[1]Proy 2023 vs 2022'!JY48*$BH$4</f>
        <v>338191.40340174426</v>
      </c>
      <c r="BI15" s="85">
        <f>'[1]Proy 2023 vs 2022'!KD48*$BI$4</f>
        <v>441557.4412495381</v>
      </c>
      <c r="BJ15" s="85">
        <f>'[1]Proy 2023 vs 2022'!KI48*$BJ$4</f>
        <v>538654.58522440167</v>
      </c>
      <c r="BK15" s="85">
        <f>'[1]Proy 2023 vs 2022'!KN48*$BK$4</f>
        <v>875444.01082646754</v>
      </c>
      <c r="BL15" s="85">
        <f>'[1]Proy 2023 vs 2022'!KS48*$BL$4</f>
        <v>138756.21292467677</v>
      </c>
      <c r="BM15" s="126">
        <f t="shared" si="11"/>
        <v>2332603.6536268285</v>
      </c>
      <c r="BN15" s="84">
        <f>'[1]Tabla de Proyecciones'!NI44*$BN$4</f>
        <v>115888.36080510082</v>
      </c>
      <c r="BO15" s="85">
        <f>'[1]Tabla de Proyecciones'!NP44*$BO$4</f>
        <v>109084.49267809596</v>
      </c>
      <c r="BP15" s="85">
        <f>'[1]Tabla de Proyecciones'!NW44*$BP$4</f>
        <v>82676.048185465828</v>
      </c>
      <c r="BQ15" s="85">
        <f>'[1]Tabla de Proyecciones'!OD44*$BQ$4</f>
        <v>84964.70364177294</v>
      </c>
      <c r="BR15" s="132">
        <f>'[1]Tabla de Proyecciones'!OI44*$BR$4</f>
        <v>87338.117295009419</v>
      </c>
      <c r="BS15" s="114">
        <f t="shared" si="12"/>
        <v>479951.72260544496</v>
      </c>
    </row>
    <row r="16" spans="1:71">
      <c r="A16" s="3" t="s">
        <v>30</v>
      </c>
      <c r="B16" s="84">
        <f>'[1]Proy 2023 vs 2022'!D49*$B$4</f>
        <v>58503.198531057271</v>
      </c>
      <c r="C16" s="85">
        <f>'[1]Proy 2023 vs 2022'!I49*$C$4</f>
        <v>37703.201856766435</v>
      </c>
      <c r="D16" s="85">
        <f>'[1]Proy 2023 vs 2022'!N49*$D$4</f>
        <v>47159.221339469426</v>
      </c>
      <c r="E16" s="85">
        <f>'[1]Proy 2023 vs 2022'!S49*$E$4</f>
        <v>57838.151571235219</v>
      </c>
      <c r="F16" s="82">
        <f t="shared" si="0"/>
        <v>201203.77329852834</v>
      </c>
      <c r="G16" s="84">
        <f>'[1]Proy 2023 vs 2022'!AB49*$G$4</f>
        <v>68789.612151614754</v>
      </c>
      <c r="H16" s="85">
        <f>'[1]Proy 2023 vs 2022'!AG49*$H$4</f>
        <v>63823.827116900378</v>
      </c>
      <c r="I16" s="85">
        <f>'[1]Proy 2023 vs 2022'!AL49*$I$4</f>
        <v>79232.683701144677</v>
      </c>
      <c r="J16" s="85">
        <f>'[1]Proy 2023 vs 2022'!AQ49*$J$4</f>
        <v>53008.211687432478</v>
      </c>
      <c r="K16" s="82">
        <f t="shared" si="1"/>
        <v>264854.33465709229</v>
      </c>
      <c r="L16" s="84">
        <f>'[1]Proy 2023 vs 2022'!AZ49*$L$4</f>
        <v>56433.164153373815</v>
      </c>
      <c r="M16" s="85">
        <f>'[1]Proy 2023 vs 2022'!BE49*$M$4</f>
        <v>56478.929360086702</v>
      </c>
      <c r="N16" s="85">
        <f>'[1]Proy 2023 vs 2022'!BJ49*$N$4</f>
        <v>53166.247269661282</v>
      </c>
      <c r="O16" s="85">
        <f>'[1]Proy 2023 vs 2022'!BO49*$O$4</f>
        <v>62799.624930763799</v>
      </c>
      <c r="P16" s="85">
        <f>'[1]Proy 2023 vs 2022'!BT49*$P$4</f>
        <v>59528.007706671786</v>
      </c>
      <c r="Q16" s="114">
        <f t="shared" si="2"/>
        <v>288405.97342055739</v>
      </c>
      <c r="R16" s="81">
        <f>'[1]Proy 2023 vs 2022'!CC49*$R$4</f>
        <v>69318.235532375576</v>
      </c>
      <c r="S16" s="81">
        <f>'[1]Proy 2023 vs 2022'!CH49*$S$4</f>
        <v>87440.897515374905</v>
      </c>
      <c r="T16" s="81">
        <f>'[1]Proy 2023 vs 2022'!CM49*$T$4</f>
        <v>77142.792567902521</v>
      </c>
      <c r="U16" s="81">
        <f>'[1]Proy 2023 vs 2022'!CR49*$U$4</f>
        <v>110507.8620238392</v>
      </c>
      <c r="V16" s="98">
        <f t="shared" si="3"/>
        <v>344409.78763949219</v>
      </c>
      <c r="W16" s="81">
        <f>'[1]Proy 2023 vs 2022'!DB49*$W$4</f>
        <v>95023.131832069586</v>
      </c>
      <c r="X16" s="81">
        <f>'[1]Proy 2023 vs 2022'!DG49*$X$4</f>
        <v>99246.471664533776</v>
      </c>
      <c r="Y16" s="81">
        <f>'[1]Proy 2023 vs 2022'!DL49*$Y$4</f>
        <v>68723.636029640402</v>
      </c>
      <c r="Z16" s="81">
        <f>'[1]Proy 2023 vs 2022'!DQ49*$Z$4</f>
        <v>60985.39864949989</v>
      </c>
      <c r="AA16" s="98">
        <f t="shared" si="4"/>
        <v>323978.63817574363</v>
      </c>
      <c r="AB16" s="84">
        <f>'[1]Proy 2023 vs 2022'!DZ49*$AB$4</f>
        <v>74549.379168770305</v>
      </c>
      <c r="AC16" s="85">
        <f>'[1]Proy 2023 vs 2022'!EE49*$AC$4</f>
        <v>68309.761030122056</v>
      </c>
      <c r="AD16" s="85">
        <f>'[1]Proy 2023 vs 2022'!EJ49*$AD$4</f>
        <v>84516.47954595575</v>
      </c>
      <c r="AE16" s="85">
        <f>'[1]Proy 2023 vs 2022'!EO49*$AE$4</f>
        <v>76229.746271128315</v>
      </c>
      <c r="AF16" s="85">
        <f>'[1]Proy 2023 vs 2022'!ET49*$AF$4</f>
        <v>83975.870874993925</v>
      </c>
      <c r="AG16" s="114">
        <f t="shared" si="5"/>
        <v>387581.23689097032</v>
      </c>
      <c r="AH16" s="85">
        <f>'[1]Proy 2023 vs 2022'!FD49*$AH$4</f>
        <v>78929.963425533337</v>
      </c>
      <c r="AI16" s="85">
        <f>'[1]Proy 2023 vs 2022'!FI49*$AI$4</f>
        <v>79242.149518902355</v>
      </c>
      <c r="AJ16" s="85">
        <f>'[1]Proy 2023 vs 2022'!FN49*$AJ$4</f>
        <v>76264.741392664218</v>
      </c>
      <c r="AK16" s="85">
        <f>'[1]Proy 2023 vs 2022'!FS49*$AK$4</f>
        <v>66803.691553742363</v>
      </c>
      <c r="AL16" s="98">
        <f t="shared" si="6"/>
        <v>301240.54589084222</v>
      </c>
      <c r="AM16" s="84">
        <f>'[1]Proy 2023 vs 2022'!GB49*$AM$4</f>
        <v>66409.446800857157</v>
      </c>
      <c r="AN16" s="85">
        <f>'[1]Proy 2023 vs 2022'!GG49*$AN$4</f>
        <v>74309.377869038974</v>
      </c>
      <c r="AO16" s="85">
        <f>'[1]Proy 2023 vs 2022'!GL49*$AO$4</f>
        <v>76027.319010047591</v>
      </c>
      <c r="AP16" s="85">
        <f>'[1]Proy 2023 vs 2022'!GQ49*$AP$4</f>
        <v>88321.065727742505</v>
      </c>
      <c r="AQ16" s="98">
        <f t="shared" si="7"/>
        <v>305067.20940768626</v>
      </c>
      <c r="AR16" s="84">
        <f>'[1]Proy 2023 vs 2022'!GZ49*$AR$4</f>
        <v>55521.972113420939</v>
      </c>
      <c r="AS16" s="85">
        <f>'[1]Proy 2023 vs 2022'!HE49*$AS$4</f>
        <v>47256.433808351721</v>
      </c>
      <c r="AT16" s="85">
        <f>'[1]Proy 2023 vs 2022'!HJ49*$AT$4</f>
        <v>54286.977754570813</v>
      </c>
      <c r="AU16" s="85">
        <f>'[1]Proy 2023 vs 2022'!HO49*$AU$4</f>
        <v>47379.816019186321</v>
      </c>
      <c r="AV16" s="85">
        <f>'[1]Proy 2023 vs 2022'!HT49*$AV$4</f>
        <v>52283.066732479681</v>
      </c>
      <c r="AW16" s="126">
        <f t="shared" si="8"/>
        <v>256728.26642800949</v>
      </c>
      <c r="AX16" s="84">
        <f>'[1]Proy 2023 vs 2022'!IC49*$AX$4</f>
        <v>46749.138390347536</v>
      </c>
      <c r="AY16" s="85">
        <f>'[1]Proy 2023 vs 2022'!IH49*$AY$4</f>
        <v>52962.510725229644</v>
      </c>
      <c r="AZ16" s="85">
        <f>'[1]Proy 2023 vs 2022'!IM49*$AZ$4</f>
        <v>65061.010525806458</v>
      </c>
      <c r="BA16" s="85">
        <f>'[1]Proy 2023 vs 2022'!IR49*$BA$4</f>
        <v>107289.02473707325</v>
      </c>
      <c r="BB16" s="98">
        <f t="shared" si="9"/>
        <v>272061.68437845691</v>
      </c>
      <c r="BC16" s="84">
        <f>'[1]Proy 2023 vs 2022'!JA49*$BC$4</f>
        <v>61852.417826498939</v>
      </c>
      <c r="BD16" s="85">
        <f>'[1]Proy 2023 vs 2022'!JF49*$BD$4</f>
        <v>78903.059591177167</v>
      </c>
      <c r="BE16" s="85">
        <f>'[1]Proy 2023 vs 2022'!JK49*$BE$4</f>
        <v>96794.584094901875</v>
      </c>
      <c r="BF16" s="85">
        <f>'[1]Proy 2023 vs 2022'!JP49*$BF$4</f>
        <v>132973.03154298873</v>
      </c>
      <c r="BG16" s="98">
        <f t="shared" si="10"/>
        <v>370523.09305556671</v>
      </c>
      <c r="BH16" s="84">
        <f>'[1]Proy 2023 vs 2022'!JY49*$BH$4</f>
        <v>120698.99158540744</v>
      </c>
      <c r="BI16" s="85">
        <f>'[1]Proy 2023 vs 2022'!KD49*$BI$4</f>
        <v>161755.21973374946</v>
      </c>
      <c r="BJ16" s="85">
        <f>'[1]Proy 2023 vs 2022'!KI49*$BJ$4</f>
        <v>260966.48884239126</v>
      </c>
      <c r="BK16" s="85">
        <f>'[1]Proy 2023 vs 2022'!KN49*$BK$4</f>
        <v>410449.22928698245</v>
      </c>
      <c r="BL16" s="85">
        <f>'[1]Proy 2023 vs 2022'!KS49*$BL$4</f>
        <v>82244.223425577322</v>
      </c>
      <c r="BM16" s="126">
        <f t="shared" si="11"/>
        <v>1036114.1528741079</v>
      </c>
      <c r="BN16" s="84">
        <f>'[1]Tabla de Proyecciones'!NI45*$BN$4</f>
        <v>59394.287542757171</v>
      </c>
      <c r="BO16" s="85">
        <f>'[1]Tabla de Proyecciones'!NP45*$BO$4</f>
        <v>51200.157520022869</v>
      </c>
      <c r="BP16" s="85">
        <f>'[1]Tabla de Proyecciones'!NW45*$BP$4</f>
        <v>53144.624290626693</v>
      </c>
      <c r="BQ16" s="85">
        <f>'[1]Tabla de Proyecciones'!OD45*$BQ$4</f>
        <v>34563.829458442211</v>
      </c>
      <c r="BR16" s="132">
        <f>'[1]Tabla de Proyecciones'!OI45*$BR$4</f>
        <v>46043.512145713088</v>
      </c>
      <c r="BS16" s="114">
        <f t="shared" si="12"/>
        <v>244346.41095756204</v>
      </c>
    </row>
    <row r="17" spans="1:71">
      <c r="A17" s="3" t="s">
        <v>31</v>
      </c>
      <c r="B17" s="84">
        <f>'[1]Proy 2023 vs 2022'!D50*$B$4</f>
        <v>78813.576514608911</v>
      </c>
      <c r="C17" s="85">
        <f>'[1]Proy 2023 vs 2022'!I50*$C$4</f>
        <v>53207.752671784263</v>
      </c>
      <c r="D17" s="85">
        <f>'[1]Proy 2023 vs 2022'!N50*$D$4</f>
        <v>65248.263841351865</v>
      </c>
      <c r="E17" s="85">
        <f>'[1]Proy 2023 vs 2022'!S50*$E$4</f>
        <v>46865.032582077067</v>
      </c>
      <c r="F17" s="82">
        <f t="shared" si="0"/>
        <v>244134.62560982211</v>
      </c>
      <c r="G17" s="84">
        <f>'[1]Proy 2023 vs 2022'!AB50*$G$4</f>
        <v>52806.748571648044</v>
      </c>
      <c r="H17" s="85">
        <f>'[1]Proy 2023 vs 2022'!AG50*$H$4</f>
        <v>60908.01289287657</v>
      </c>
      <c r="I17" s="85">
        <f>'[1]Proy 2023 vs 2022'!AL50*$I$4</f>
        <v>77921.67981464036</v>
      </c>
      <c r="J17" s="85">
        <f>'[1]Proy 2023 vs 2022'!AQ50*$J$4</f>
        <v>56439.153203707778</v>
      </c>
      <c r="K17" s="82">
        <f t="shared" si="1"/>
        <v>248075.59448287275</v>
      </c>
      <c r="L17" s="84">
        <f>'[1]Proy 2023 vs 2022'!AZ50*$L$4</f>
        <v>63822.688275153952</v>
      </c>
      <c r="M17" s="85">
        <f>'[1]Proy 2023 vs 2022'!BE50*$M$4</f>
        <v>55967.914605120051</v>
      </c>
      <c r="N17" s="85">
        <f>'[1]Proy 2023 vs 2022'!BJ50*$N$4</f>
        <v>75290.713371952195</v>
      </c>
      <c r="O17" s="85">
        <f>'[1]Proy 2023 vs 2022'!BO50*$O$4</f>
        <v>57649.686775838702</v>
      </c>
      <c r="P17" s="85">
        <f>'[1]Proy 2023 vs 2022'!BT50*$P$4</f>
        <v>71706.926227208693</v>
      </c>
      <c r="Q17" s="114">
        <f t="shared" si="2"/>
        <v>324437.92925527354</v>
      </c>
      <c r="R17" s="81">
        <f>'[1]Proy 2023 vs 2022'!CC50*$R$4</f>
        <v>76223.445289350493</v>
      </c>
      <c r="S17" s="81">
        <f>'[1]Proy 2023 vs 2022'!CH50*$S$4</f>
        <v>92083.899380382005</v>
      </c>
      <c r="T17" s="81">
        <f>'[1]Proy 2023 vs 2022'!CM50*$T$4</f>
        <v>81876.881781998658</v>
      </c>
      <c r="U17" s="81">
        <f>'[1]Proy 2023 vs 2022'!CR50*$U$4</f>
        <v>103528.1956063024</v>
      </c>
      <c r="V17" s="98">
        <f t="shared" si="3"/>
        <v>353712.42205803358</v>
      </c>
      <c r="W17" s="81">
        <f>'[1]Proy 2023 vs 2022'!DB50*$W$4</f>
        <v>98914.58530637568</v>
      </c>
      <c r="X17" s="81">
        <f>'[1]Proy 2023 vs 2022'!DG50*$X$4</f>
        <v>108597.06992203831</v>
      </c>
      <c r="Y17" s="81">
        <f>'[1]Proy 2023 vs 2022'!DL50*$Y$4</f>
        <v>82384.045299544843</v>
      </c>
      <c r="Z17" s="81">
        <f>'[1]Proy 2023 vs 2022'!DQ50*$Z$4</f>
        <v>73566.557002783709</v>
      </c>
      <c r="AA17" s="98">
        <f t="shared" si="4"/>
        <v>363462.2575307425</v>
      </c>
      <c r="AB17" s="84">
        <f>'[1]Proy 2023 vs 2022'!DZ50*$AB$4</f>
        <v>84609.802421110027</v>
      </c>
      <c r="AC17" s="85">
        <f>'[1]Proy 2023 vs 2022'!EE50*$AC$4</f>
        <v>98994.817366353949</v>
      </c>
      <c r="AD17" s="85">
        <f>'[1]Proy 2023 vs 2022'!EJ50*$AD$4</f>
        <v>112501.54695007126</v>
      </c>
      <c r="AE17" s="85">
        <f>'[1]Proy 2023 vs 2022'!EO50*$AE$4</f>
        <v>81278.719054864778</v>
      </c>
      <c r="AF17" s="85">
        <f>'[1]Proy 2023 vs 2022'!ET50*$AF$4</f>
        <v>79142.482383835799</v>
      </c>
      <c r="AG17" s="114">
        <f t="shared" si="5"/>
        <v>456527.36817623582</v>
      </c>
      <c r="AH17" s="85">
        <f>'[1]Proy 2023 vs 2022'!FD50*$AH$4</f>
        <v>113757.67304981426</v>
      </c>
      <c r="AI17" s="85">
        <f>'[1]Proy 2023 vs 2022'!FI50*$AI$4</f>
        <v>75305.210004712702</v>
      </c>
      <c r="AJ17" s="85">
        <f>'[1]Proy 2023 vs 2022'!FN50*$AJ$4</f>
        <v>87490.201049081341</v>
      </c>
      <c r="AK17" s="85">
        <f>'[1]Proy 2023 vs 2022'!FS50*$AK$4</f>
        <v>78067.879908319446</v>
      </c>
      <c r="AL17" s="98">
        <f t="shared" si="6"/>
        <v>354620.96401192772</v>
      </c>
      <c r="AM17" s="84">
        <f>'[1]Proy 2023 vs 2022'!GB50*$AM$4</f>
        <v>87451.23512854334</v>
      </c>
      <c r="AN17" s="85">
        <f>'[1]Proy 2023 vs 2022'!GG50*$AN$4</f>
        <v>75128.056076374021</v>
      </c>
      <c r="AO17" s="85">
        <f>'[1]Proy 2023 vs 2022'!GL50*$AO$4</f>
        <v>67532.445749157268</v>
      </c>
      <c r="AP17" s="85">
        <f>'[1]Proy 2023 vs 2022'!GQ50*$AP$4</f>
        <v>69281.464510418402</v>
      </c>
      <c r="AQ17" s="98">
        <f t="shared" si="7"/>
        <v>299393.20146449306</v>
      </c>
      <c r="AR17" s="84">
        <f>'[1]Proy 2023 vs 2022'!GZ50*$AR$4</f>
        <v>73554.12118471571</v>
      </c>
      <c r="AS17" s="85">
        <f>'[1]Proy 2023 vs 2022'!HE50*$AS$4</f>
        <v>64497.791794375778</v>
      </c>
      <c r="AT17" s="85">
        <f>'[1]Proy 2023 vs 2022'!HJ50*$AT$4</f>
        <v>71845.002711747133</v>
      </c>
      <c r="AU17" s="85">
        <f>'[1]Proy 2023 vs 2022'!HO50*$AU$4</f>
        <v>66351.313319744455</v>
      </c>
      <c r="AV17" s="85">
        <f>'[1]Proy 2023 vs 2022'!HT50*$AV$4</f>
        <v>60239.221953024622</v>
      </c>
      <c r="AW17" s="126">
        <f t="shared" si="8"/>
        <v>336487.4509636077</v>
      </c>
      <c r="AX17" s="84">
        <f>'[1]Proy 2023 vs 2022'!IC50*$AX$4</f>
        <v>71438.70354498754</v>
      </c>
      <c r="AY17" s="85">
        <f>'[1]Proy 2023 vs 2022'!IH50*$AY$4</f>
        <v>67196.975507710697</v>
      </c>
      <c r="AZ17" s="85">
        <f>'[1]Proy 2023 vs 2022'!IM50*$AZ$4</f>
        <v>78077.304504884945</v>
      </c>
      <c r="BA17" s="85">
        <f>'[1]Proy 2023 vs 2022'!IR50*$BA$4</f>
        <v>95197.548640341003</v>
      </c>
      <c r="BB17" s="98">
        <f t="shared" si="9"/>
        <v>311910.53219792421</v>
      </c>
      <c r="BC17" s="84">
        <f>'[1]Proy 2023 vs 2022'!JA50*$BC$4</f>
        <v>102415.8678935544</v>
      </c>
      <c r="BD17" s="85">
        <f>'[1]Proy 2023 vs 2022'!JF50*$BD$4</f>
        <v>82707.675732790754</v>
      </c>
      <c r="BE17" s="85">
        <f>'[1]Proy 2023 vs 2022'!JK50*$BE$4</f>
        <v>86682.56481891204</v>
      </c>
      <c r="BF17" s="85">
        <f>'[1]Proy 2023 vs 2022'!JP50*$BF$4</f>
        <v>116902.41966246824</v>
      </c>
      <c r="BG17" s="98">
        <f t="shared" si="10"/>
        <v>388708.52810772543</v>
      </c>
      <c r="BH17" s="84">
        <f>'[1]Proy 2023 vs 2022'!JY50*$BH$4</f>
        <v>111302.12156684324</v>
      </c>
      <c r="BI17" s="85">
        <f>'[1]Proy 2023 vs 2022'!KD50*$BI$4</f>
        <v>147366.97047477006</v>
      </c>
      <c r="BJ17" s="85">
        <f>'[1]Proy 2023 vs 2022'!KI50*$BJ$4</f>
        <v>169436.56318861857</v>
      </c>
      <c r="BK17" s="85">
        <f>'[1]Proy 2023 vs 2022'!KN50*$BK$4</f>
        <v>287134.42042552575</v>
      </c>
      <c r="BL17" s="85">
        <f>'[1]Proy 2023 vs 2022'!KS50*$BL$4</f>
        <v>79058.073846743224</v>
      </c>
      <c r="BM17" s="126">
        <f t="shared" si="11"/>
        <v>794298.14950250089</v>
      </c>
      <c r="BN17" s="84">
        <f>'[1]Tabla de Proyecciones'!NI46*$BN$4</f>
        <v>86342.844844548541</v>
      </c>
      <c r="BO17" s="85">
        <f>'[1]Tabla de Proyecciones'!NP46*$BO$4</f>
        <v>67918.275887675554</v>
      </c>
      <c r="BP17" s="85">
        <f>'[1]Tabla de Proyecciones'!NW46*$BP$4</f>
        <v>59343.584268657942</v>
      </c>
      <c r="BQ17" s="85">
        <f>'[1]Tabla de Proyecciones'!OD46*$BQ$4</f>
        <v>52522.537036179638</v>
      </c>
      <c r="BR17" s="132">
        <f>'[1]Tabla de Proyecciones'!OI46*$BR$4</f>
        <v>48128.163016592975</v>
      </c>
      <c r="BS17" s="114">
        <f t="shared" si="12"/>
        <v>314255.40505365463</v>
      </c>
    </row>
    <row r="18" spans="1:71">
      <c r="A18" s="3" t="s">
        <v>32</v>
      </c>
      <c r="B18" s="84">
        <f>'[1]Proy 2023 vs 2022'!D51*$B$4</f>
        <v>85884.93024034526</v>
      </c>
      <c r="C18" s="85">
        <f>'[1]Proy 2023 vs 2022'!I51*$C$4</f>
        <v>65680.691674388538</v>
      </c>
      <c r="D18" s="85">
        <f>'[1]Proy 2023 vs 2022'!N51*$D$4</f>
        <v>63791.450751636177</v>
      </c>
      <c r="E18" s="85">
        <f>'[1]Proy 2023 vs 2022'!S51*$E$4</f>
        <v>95687.265377259595</v>
      </c>
      <c r="F18" s="82">
        <f t="shared" si="0"/>
        <v>311044.33804362954</v>
      </c>
      <c r="G18" s="84">
        <f>'[1]Proy 2023 vs 2022'!AB51*$G$4</f>
        <v>100834.61229378782</v>
      </c>
      <c r="H18" s="85">
        <f>'[1]Proy 2023 vs 2022'!AG51*$H$4</f>
        <v>77415.329998299421</v>
      </c>
      <c r="I18" s="85">
        <f>'[1]Proy 2023 vs 2022'!AL51*$I$4</f>
        <v>91709.683757176754</v>
      </c>
      <c r="J18" s="85">
        <f>'[1]Proy 2023 vs 2022'!AQ51*$J$4</f>
        <v>69667.407276987215</v>
      </c>
      <c r="K18" s="82">
        <f t="shared" si="1"/>
        <v>339627.0333262512</v>
      </c>
      <c r="L18" s="84">
        <f>'[1]Proy 2023 vs 2022'!AZ51*$L$4</f>
        <v>104195.97412073765</v>
      </c>
      <c r="M18" s="85">
        <f>'[1]Proy 2023 vs 2022'!BE51*$M$4</f>
        <v>86889.042794505353</v>
      </c>
      <c r="N18" s="85">
        <f>'[1]Proy 2023 vs 2022'!BJ51*$N$4</f>
        <v>115368.28226915056</v>
      </c>
      <c r="O18" s="85">
        <f>'[1]Proy 2023 vs 2022'!BO51*$O$4</f>
        <v>89009.896970145943</v>
      </c>
      <c r="P18" s="85">
        <f>'[1]Proy 2023 vs 2022'!BT51*$P$4</f>
        <v>77742.432196104884</v>
      </c>
      <c r="Q18" s="114">
        <f t="shared" si="2"/>
        <v>473205.62835064437</v>
      </c>
      <c r="R18" s="81">
        <f>'[1]Proy 2023 vs 2022'!CC51*$R$4</f>
        <v>89134.176242661488</v>
      </c>
      <c r="S18" s="81">
        <f>'[1]Proy 2023 vs 2022'!CH51*$S$4</f>
        <v>93701.805779018614</v>
      </c>
      <c r="T18" s="81">
        <f>'[1]Proy 2023 vs 2022'!CM51*$T$4</f>
        <v>85287.787140101136</v>
      </c>
      <c r="U18" s="81">
        <f>'[1]Proy 2023 vs 2022'!CR51*$U$4</f>
        <v>130867.41333928812</v>
      </c>
      <c r="V18" s="98">
        <f t="shared" si="3"/>
        <v>398991.18250106939</v>
      </c>
      <c r="W18" s="81">
        <f>'[1]Proy 2023 vs 2022'!DB51*$W$4</f>
        <v>105892.48846268837</v>
      </c>
      <c r="X18" s="81">
        <f>'[1]Proy 2023 vs 2022'!DG51*$X$4</f>
        <v>124813.13953891219</v>
      </c>
      <c r="Y18" s="81">
        <f>'[1]Proy 2023 vs 2022'!DL51*$Y$4</f>
        <v>79284.312348408435</v>
      </c>
      <c r="Z18" s="81">
        <f>'[1]Proy 2023 vs 2022'!DQ51*$Z$4</f>
        <v>89886.488266412984</v>
      </c>
      <c r="AA18" s="98">
        <f t="shared" si="4"/>
        <v>399876.428616422</v>
      </c>
      <c r="AB18" s="84">
        <f>'[1]Proy 2023 vs 2022'!DZ51*$AB$4</f>
        <v>86811.050093652477</v>
      </c>
      <c r="AC18" s="85">
        <f>'[1]Proy 2023 vs 2022'!EE51*$AC$4</f>
        <v>85754.855677028987</v>
      </c>
      <c r="AD18" s="85">
        <f>'[1]Proy 2023 vs 2022'!EJ51*$AD$4</f>
        <v>92445.769575283208</v>
      </c>
      <c r="AE18" s="85">
        <f>'[1]Proy 2023 vs 2022'!EO51*$AE$4</f>
        <v>90114.548861693795</v>
      </c>
      <c r="AF18" s="85">
        <f>'[1]Proy 2023 vs 2022'!ET51*$AF$4</f>
        <v>109437.11477432096</v>
      </c>
      <c r="AG18" s="114">
        <f t="shared" si="5"/>
        <v>464563.33898197941</v>
      </c>
      <c r="AH18" s="85">
        <f>'[1]Proy 2023 vs 2022'!FD51*$AH$4</f>
        <v>98657.41818928055</v>
      </c>
      <c r="AI18" s="85">
        <f>'[1]Proy 2023 vs 2022'!FI51*$AI$4</f>
        <v>84836.215541632628</v>
      </c>
      <c r="AJ18" s="85">
        <f>'[1]Proy 2023 vs 2022'!FN51*$AJ$4</f>
        <v>76501.775158549048</v>
      </c>
      <c r="AK18" s="85">
        <f>'[1]Proy 2023 vs 2022'!FS51*$AK$4</f>
        <v>77076.227025645101</v>
      </c>
      <c r="AL18" s="98">
        <f t="shared" si="6"/>
        <v>337071.63591510733</v>
      </c>
      <c r="AM18" s="84">
        <f>'[1]Proy 2023 vs 2022'!GB51*$AM$4</f>
        <v>82532.68439800528</v>
      </c>
      <c r="AN18" s="85">
        <f>'[1]Proy 2023 vs 2022'!GG51*$AN$4</f>
        <v>75615.176192151004</v>
      </c>
      <c r="AO18" s="85">
        <f>'[1]Proy 2023 vs 2022'!GL51*$AO$4</f>
        <v>81596.763075344308</v>
      </c>
      <c r="AP18" s="85">
        <f>'[1]Proy 2023 vs 2022'!GQ51*$AP$4</f>
        <v>95923.166216476282</v>
      </c>
      <c r="AQ18" s="98">
        <f t="shared" si="7"/>
        <v>335667.7898819769</v>
      </c>
      <c r="AR18" s="84">
        <f>'[1]Proy 2023 vs 2022'!GZ51*$AR$4</f>
        <v>107120.46836740029</v>
      </c>
      <c r="AS18" s="85">
        <f>'[1]Proy 2023 vs 2022'!HE51*$AS$4</f>
        <v>80109.659194430598</v>
      </c>
      <c r="AT18" s="85">
        <f>'[1]Proy 2023 vs 2022'!HJ51*$AT$4</f>
        <v>87917.852669701781</v>
      </c>
      <c r="AU18" s="85">
        <f>'[1]Proy 2023 vs 2022'!HO51*$AU$4</f>
        <v>72975.214272697689</v>
      </c>
      <c r="AV18" s="85">
        <f>'[1]Proy 2023 vs 2022'!HT51*$AV$4</f>
        <v>76188.968957950885</v>
      </c>
      <c r="AW18" s="126">
        <f t="shared" si="8"/>
        <v>424312.16346218123</v>
      </c>
      <c r="AX18" s="84">
        <f>'[1]Proy 2023 vs 2022'!IC51*$AX$4</f>
        <v>83204.120554203735</v>
      </c>
      <c r="AY18" s="85">
        <f>'[1]Proy 2023 vs 2022'!IH51*$AY$4</f>
        <v>81218.645559962883</v>
      </c>
      <c r="AZ18" s="85">
        <f>'[1]Proy 2023 vs 2022'!IM51*$AZ$4</f>
        <v>78211.488716523265</v>
      </c>
      <c r="BA18" s="85">
        <f>'[1]Proy 2023 vs 2022'!IR51*$BA$4</f>
        <v>138750.59842789557</v>
      </c>
      <c r="BB18" s="98">
        <f t="shared" si="9"/>
        <v>381384.85325858544</v>
      </c>
      <c r="BC18" s="84">
        <f>'[1]Proy 2023 vs 2022'!JA51*$BC$4</f>
        <v>121101.69161718093</v>
      </c>
      <c r="BD18" s="85">
        <f>'[1]Proy 2023 vs 2022'!JF51*$BD$4</f>
        <v>82977.477236112027</v>
      </c>
      <c r="BE18" s="85">
        <f>'[1]Proy 2023 vs 2022'!JK51*$BE$4</f>
        <v>105920.10832333626</v>
      </c>
      <c r="BF18" s="85">
        <f>'[1]Proy 2023 vs 2022'!JP51*$BF$4</f>
        <v>152228.94223341867</v>
      </c>
      <c r="BG18" s="98">
        <f t="shared" si="10"/>
        <v>462228.21941004787</v>
      </c>
      <c r="BH18" s="84">
        <f>'[1]Proy 2023 vs 2022'!JY51*$BH$4</f>
        <v>162184.75993267083</v>
      </c>
      <c r="BI18" s="85">
        <f>'[1]Proy 2023 vs 2022'!KD51*$BI$4</f>
        <v>216278.0712055855</v>
      </c>
      <c r="BJ18" s="85">
        <f>'[1]Proy 2023 vs 2022'!KI51*$BJ$4</f>
        <v>269917.78875160328</v>
      </c>
      <c r="BK18" s="85">
        <f>'[1]Proy 2023 vs 2022'!KN51*$BK$4</f>
        <v>506449.57411241735</v>
      </c>
      <c r="BL18" s="85">
        <f>'[1]Proy 2023 vs 2022'!KS51*$BL$4</f>
        <v>104484.06177805286</v>
      </c>
      <c r="BM18" s="126">
        <f t="shared" si="11"/>
        <v>1259314.2557803299</v>
      </c>
      <c r="BN18" s="84">
        <f>'[1]Tabla de Proyecciones'!NI47*$BN$4</f>
        <v>85865.880953994114</v>
      </c>
      <c r="BO18" s="85">
        <f>'[1]Tabla de Proyecciones'!NP47*$BO$4</f>
        <v>81132.257512320764</v>
      </c>
      <c r="BP18" s="85">
        <f>'[1]Tabla de Proyecciones'!NW47*$BP$4</f>
        <v>84775.549342350845</v>
      </c>
      <c r="BQ18" s="85">
        <f>'[1]Tabla de Proyecciones'!OD47*$BQ$4</f>
        <v>84018.975471536352</v>
      </c>
      <c r="BR18" s="132">
        <f>'[1]Tabla de Proyecciones'!OI47*$BR$4</f>
        <v>71461.006043546862</v>
      </c>
      <c r="BS18" s="114">
        <f t="shared" si="12"/>
        <v>407253.66932374891</v>
      </c>
    </row>
    <row r="19" spans="1:71">
      <c r="A19" s="3" t="s">
        <v>33</v>
      </c>
      <c r="B19" s="84">
        <f>'[1]Proy 2023 vs 2022'!D52*$B$4</f>
        <v>90730.208850014387</v>
      </c>
      <c r="C19" s="85">
        <f>'[1]Proy 2023 vs 2022'!I52*$C$4</f>
        <v>66645.291043937978</v>
      </c>
      <c r="D19" s="85">
        <f>'[1]Proy 2023 vs 2022'!N52*$D$4</f>
        <v>81617.814896689117</v>
      </c>
      <c r="E19" s="85">
        <f>'[1]Proy 2023 vs 2022'!S52*$E$4</f>
        <v>56110.068656588955</v>
      </c>
      <c r="F19" s="82">
        <f t="shared" si="0"/>
        <v>295103.38344723044</v>
      </c>
      <c r="G19" s="84">
        <f>'[1]Proy 2023 vs 2022'!AB52*$G$4</f>
        <v>73772.589821014728</v>
      </c>
      <c r="H19" s="85">
        <f>'[1]Proy 2023 vs 2022'!AG52*$H$4</f>
        <v>83359.245596961264</v>
      </c>
      <c r="I19" s="85">
        <f>'[1]Proy 2023 vs 2022'!AL52*$I$4</f>
        <v>99799.129990615736</v>
      </c>
      <c r="J19" s="85">
        <f>'[1]Proy 2023 vs 2022'!AQ52*$J$4</f>
        <v>73026.430954505006</v>
      </c>
      <c r="K19" s="82">
        <f t="shared" si="1"/>
        <v>329957.39636309672</v>
      </c>
      <c r="L19" s="84">
        <f>'[1]Proy 2023 vs 2022'!AZ52*$L$4</f>
        <v>78783.291117328234</v>
      </c>
      <c r="M19" s="85">
        <f>'[1]Proy 2023 vs 2022'!BE52*$M$4</f>
        <v>75421.165070319184</v>
      </c>
      <c r="N19" s="85">
        <f>'[1]Proy 2023 vs 2022'!BJ52*$N$4</f>
        <v>94473.904861238247</v>
      </c>
      <c r="O19" s="85">
        <f>'[1]Proy 2023 vs 2022'!BO52*$O$4</f>
        <v>89413.967516691278</v>
      </c>
      <c r="P19" s="85">
        <f>'[1]Proy 2023 vs 2022'!BT52*$P$4</f>
        <v>77279.899023398655</v>
      </c>
      <c r="Q19" s="114">
        <f t="shared" si="2"/>
        <v>415372.22758897557</v>
      </c>
      <c r="R19" s="81">
        <f>'[1]Proy 2023 vs 2022'!CC52*$R$4</f>
        <v>83137.865845733279</v>
      </c>
      <c r="S19" s="81">
        <f>'[1]Proy 2023 vs 2022'!CH52*$S$4</f>
        <v>107960.46144886731</v>
      </c>
      <c r="T19" s="81">
        <f>'[1]Proy 2023 vs 2022'!CM52*$T$4</f>
        <v>91129.440697060083</v>
      </c>
      <c r="U19" s="81">
        <f>'[1]Proy 2023 vs 2022'!CR52*$U$4</f>
        <v>120635.09978510866</v>
      </c>
      <c r="V19" s="98">
        <f t="shared" si="3"/>
        <v>402862.86777676933</v>
      </c>
      <c r="W19" s="81">
        <f>'[1]Proy 2023 vs 2022'!DB52*$W$4</f>
        <v>97833.794612131795</v>
      </c>
      <c r="X19" s="81">
        <f>'[1]Proy 2023 vs 2022'!DG52*$X$4</f>
        <v>134534.25727209027</v>
      </c>
      <c r="Y19" s="81">
        <f>'[1]Proy 2023 vs 2022'!DL52*$Y$4</f>
        <v>92462.162350401559</v>
      </c>
      <c r="Z19" s="81">
        <f>'[1]Proy 2023 vs 2022'!DQ52*$Z$4</f>
        <v>75615.528295413649</v>
      </c>
      <c r="AA19" s="98">
        <f t="shared" si="4"/>
        <v>400445.7425300373</v>
      </c>
      <c r="AB19" s="84">
        <f>'[1]Proy 2023 vs 2022'!DZ52*$AB$4</f>
        <v>101896.39663118919</v>
      </c>
      <c r="AC19" s="85">
        <f>'[1]Proy 2023 vs 2022'!EE52*$AC$4</f>
        <v>96950.201303286929</v>
      </c>
      <c r="AD19" s="85">
        <f>'[1]Proy 2023 vs 2022'!EJ52*$AD$4</f>
        <v>118028.23305264419</v>
      </c>
      <c r="AE19" s="85">
        <f>'[1]Proy 2023 vs 2022'!EO52*$AE$4</f>
        <v>96402.80167278125</v>
      </c>
      <c r="AF19" s="85">
        <f>'[1]Proy 2023 vs 2022'!ET52*$AF$4</f>
        <v>112387.18607349865</v>
      </c>
      <c r="AG19" s="114">
        <f t="shared" si="5"/>
        <v>525664.8187334002</v>
      </c>
      <c r="AH19" s="85">
        <f>'[1]Proy 2023 vs 2022'!FD52*$AH$4</f>
        <v>100993.43827675848</v>
      </c>
      <c r="AI19" s="85">
        <f>'[1]Proy 2023 vs 2022'!FI52*$AI$4</f>
        <v>93371.909051943454</v>
      </c>
      <c r="AJ19" s="85">
        <f>'[1]Proy 2023 vs 2022'!FN52*$AJ$4</f>
        <v>98433.583862290572</v>
      </c>
      <c r="AK19" s="85">
        <f>'[1]Proy 2023 vs 2022'!FS52*$AK$4</f>
        <v>78076.291491138851</v>
      </c>
      <c r="AL19" s="98">
        <f t="shared" si="6"/>
        <v>370875.22268213134</v>
      </c>
      <c r="AM19" s="84">
        <f>'[1]Proy 2023 vs 2022'!GB52*$AM$4</f>
        <v>76562.143315229187</v>
      </c>
      <c r="AN19" s="85">
        <f>'[1]Proy 2023 vs 2022'!GG52*$AN$4</f>
        <v>73642.059817318543</v>
      </c>
      <c r="AO19" s="85">
        <f>'[1]Proy 2023 vs 2022'!GL52*$AO$4</f>
        <v>82176.561064147812</v>
      </c>
      <c r="AP19" s="85">
        <f>'[1]Proy 2023 vs 2022'!GQ52*$AP$4</f>
        <v>86851.300796862619</v>
      </c>
      <c r="AQ19" s="98">
        <f t="shared" si="7"/>
        <v>319232.06499355816</v>
      </c>
      <c r="AR19" s="84">
        <f>'[1]Proy 2023 vs 2022'!GZ52*$AR$4</f>
        <v>92723.49972370117</v>
      </c>
      <c r="AS19" s="85">
        <f>'[1]Proy 2023 vs 2022'!HE52*$AS$4</f>
        <v>82127.453228560888</v>
      </c>
      <c r="AT19" s="85">
        <f>'[1]Proy 2023 vs 2022'!HJ52*$AT$4</f>
        <v>89526.176567764487</v>
      </c>
      <c r="AU19" s="85">
        <f>'[1]Proy 2023 vs 2022'!HO52*$AU$4</f>
        <v>71080.248992044202</v>
      </c>
      <c r="AV19" s="85">
        <f>'[1]Proy 2023 vs 2022'!HT52*$AV$4</f>
        <v>86043.809383888438</v>
      </c>
      <c r="AW19" s="126">
        <f t="shared" si="8"/>
        <v>421501.18789595918</v>
      </c>
      <c r="AX19" s="84">
        <f>'[1]Proy 2023 vs 2022'!IC52*$AX$4</f>
        <v>82052.661091313348</v>
      </c>
      <c r="AY19" s="85">
        <f>'[1]Proy 2023 vs 2022'!IH52*$AY$4</f>
        <v>78056.487446677304</v>
      </c>
      <c r="AZ19" s="85">
        <f>'[1]Proy 2023 vs 2022'!IM52*$AZ$4</f>
        <v>92033.455232313267</v>
      </c>
      <c r="BA19" s="85">
        <f>'[1]Proy 2023 vs 2022'!IR52*$BA$4</f>
        <v>125292.65466435037</v>
      </c>
      <c r="BB19" s="98">
        <f t="shared" si="9"/>
        <v>377435.25843465427</v>
      </c>
      <c r="BC19" s="84">
        <f>'[1]Proy 2023 vs 2022'!JA52*$BC$4</f>
        <v>113971.98636381695</v>
      </c>
      <c r="BD19" s="85">
        <f>'[1]Proy 2023 vs 2022'!JF52*$BD$4</f>
        <v>88726.943334776239</v>
      </c>
      <c r="BE19" s="85">
        <f>'[1]Proy 2023 vs 2022'!JK52*$BE$4</f>
        <v>129000.3571645409</v>
      </c>
      <c r="BF19" s="85">
        <f>'[1]Proy 2023 vs 2022'!JP52*$BF$4</f>
        <v>121749.19915172325</v>
      </c>
      <c r="BG19" s="98">
        <f t="shared" si="10"/>
        <v>453448.48601485731</v>
      </c>
      <c r="BH19" s="84">
        <f>'[1]Proy 2023 vs 2022'!JY52*$BH$4</f>
        <v>148050.54283416216</v>
      </c>
      <c r="BI19" s="85">
        <f>'[1]Proy 2023 vs 2022'!KD52*$BI$4</f>
        <v>180733.26648216325</v>
      </c>
      <c r="BJ19" s="85">
        <f>'[1]Proy 2023 vs 2022'!KI52*$BJ$4</f>
        <v>230830.09913912264</v>
      </c>
      <c r="BK19" s="85">
        <f>'[1]Proy 2023 vs 2022'!KN52*$BK$4</f>
        <v>344623.93292001105</v>
      </c>
      <c r="BL19" s="85">
        <f>'[1]Proy 2023 vs 2022'!KS52*$BL$4</f>
        <v>100508.87106815299</v>
      </c>
      <c r="BM19" s="126">
        <f t="shared" si="11"/>
        <v>1004746.7124436119</v>
      </c>
      <c r="BN19" s="84">
        <f>'[1]Tabla de Proyecciones'!NI48*$BN$4</f>
        <v>90472.859943463191</v>
      </c>
      <c r="BO19" s="85">
        <f>'[1]Tabla de Proyecciones'!NP48*$BO$4</f>
        <v>86463.694327378078</v>
      </c>
      <c r="BP19" s="85">
        <f>'[1]Tabla de Proyecciones'!NW48*$BP$4</f>
        <v>79519.262989951181</v>
      </c>
      <c r="BQ19" s="85">
        <f>'[1]Tabla de Proyecciones'!OD48*$BQ$4</f>
        <v>75243.788743871744</v>
      </c>
      <c r="BR19" s="132">
        <f>'[1]Tabla de Proyecciones'!OI48*$BR$4</f>
        <v>79809.466390862624</v>
      </c>
      <c r="BS19" s="114">
        <f t="shared" si="12"/>
        <v>411509.0723955268</v>
      </c>
    </row>
    <row r="20" spans="1:71">
      <c r="A20" s="3" t="s">
        <v>34</v>
      </c>
      <c r="B20" s="84">
        <f>'[1]Proy 2023 vs 2022'!D53*$B$4</f>
        <v>114160.58465931857</v>
      </c>
      <c r="C20" s="85">
        <f>'[1]Proy 2023 vs 2022'!I53*$C$4</f>
        <v>88339.231826990304</v>
      </c>
      <c r="D20" s="85">
        <f>'[1]Proy 2023 vs 2022'!N53*$D$4</f>
        <v>108516.69628643857</v>
      </c>
      <c r="E20" s="85">
        <f>'[1]Proy 2023 vs 2022'!S53*$E$4</f>
        <v>77481.996663995626</v>
      </c>
      <c r="F20" s="82">
        <f t="shared" si="0"/>
        <v>388498.50943674304</v>
      </c>
      <c r="G20" s="84">
        <f>'[1]Proy 2023 vs 2022'!AB53*$G$4</f>
        <v>91898.889356809086</v>
      </c>
      <c r="H20" s="85">
        <f>'[1]Proy 2023 vs 2022'!AG53*$H$4</f>
        <v>97513.434912155601</v>
      </c>
      <c r="I20" s="85">
        <f>'[1]Proy 2023 vs 2022'!AL53*$I$4</f>
        <v>114760.88617335274</v>
      </c>
      <c r="J20" s="85">
        <f>'[1]Proy 2023 vs 2022'!AQ53*$J$4</f>
        <v>92640.088809467154</v>
      </c>
      <c r="K20" s="82">
        <f t="shared" si="1"/>
        <v>396813.29925178457</v>
      </c>
      <c r="L20" s="84">
        <f>'[1]Proy 2023 vs 2022'!AZ53*$L$4</f>
        <v>98156.390137952971</v>
      </c>
      <c r="M20" s="85">
        <f>'[1]Proy 2023 vs 2022'!BE53*$M$4</f>
        <v>100440.60217911009</v>
      </c>
      <c r="N20" s="85">
        <f>'[1]Proy 2023 vs 2022'!BJ53*$N$4</f>
        <v>108355.86340170878</v>
      </c>
      <c r="O20" s="85">
        <f>'[1]Proy 2023 vs 2022'!BO53*$O$4</f>
        <v>97348.28355053431</v>
      </c>
      <c r="P20" s="85">
        <f>'[1]Proy 2023 vs 2022'!BT53*$P$4</f>
        <v>110350.19028697615</v>
      </c>
      <c r="Q20" s="114">
        <f t="shared" si="2"/>
        <v>514651.32955628226</v>
      </c>
      <c r="R20" s="81">
        <f>'[1]Proy 2023 vs 2022'!CC53*$R$4</f>
        <v>107882.69605981289</v>
      </c>
      <c r="S20" s="81">
        <f>'[1]Proy 2023 vs 2022'!CH53*$S$4</f>
        <v>117783.39268932796</v>
      </c>
      <c r="T20" s="81">
        <f>'[1]Proy 2023 vs 2022'!CM53*$T$4</f>
        <v>110516.75311098562</v>
      </c>
      <c r="U20" s="81">
        <f>'[1]Proy 2023 vs 2022'!CR53*$U$4</f>
        <v>161293.26571539094</v>
      </c>
      <c r="V20" s="98">
        <f t="shared" si="3"/>
        <v>497476.10757551738</v>
      </c>
      <c r="W20" s="81">
        <f>'[1]Proy 2023 vs 2022'!DB53*$W$4</f>
        <v>161624.06891416066</v>
      </c>
      <c r="X20" s="81">
        <f>'[1]Proy 2023 vs 2022'!DG53*$X$4</f>
        <v>203306.07784572948</v>
      </c>
      <c r="Y20" s="81">
        <f>'[1]Proy 2023 vs 2022'!DL53*$Y$4</f>
        <v>133707.19973763826</v>
      </c>
      <c r="Z20" s="81">
        <f>'[1]Proy 2023 vs 2022'!DQ53*$Z$4</f>
        <v>123294.3989746139</v>
      </c>
      <c r="AA20" s="98">
        <f t="shared" si="4"/>
        <v>621931.74547214224</v>
      </c>
      <c r="AB20" s="84">
        <f>'[1]Proy 2023 vs 2022'!DZ53*$AB$4</f>
        <v>154601.45083424522</v>
      </c>
      <c r="AC20" s="85">
        <f>'[1]Proy 2023 vs 2022'!EE53*$AC$4</f>
        <v>145192.7446231207</v>
      </c>
      <c r="AD20" s="85">
        <f>'[1]Proy 2023 vs 2022'!EJ53*$AD$4</f>
        <v>160377.71995875542</v>
      </c>
      <c r="AE20" s="85">
        <f>'[1]Proy 2023 vs 2022'!EO53*$AE$4</f>
        <v>132418.34663913512</v>
      </c>
      <c r="AF20" s="85">
        <f>'[1]Proy 2023 vs 2022'!ET53*$AF$4</f>
        <v>153930.9565383741</v>
      </c>
      <c r="AG20" s="114">
        <f t="shared" si="5"/>
        <v>746521.21859363059</v>
      </c>
      <c r="AH20" s="85">
        <f>'[1]Proy 2023 vs 2022'!FD53*$AH$4</f>
        <v>147967.68662782636</v>
      </c>
      <c r="AI20" s="85">
        <f>'[1]Proy 2023 vs 2022'!FI53*$AI$4</f>
        <v>141514.84722491575</v>
      </c>
      <c r="AJ20" s="85">
        <f>'[1]Proy 2023 vs 2022'!FN53*$AJ$4</f>
        <v>162719.84383921741</v>
      </c>
      <c r="AK20" s="85">
        <f>'[1]Proy 2023 vs 2022'!FS53*$AK$4</f>
        <v>140358.1872313428</v>
      </c>
      <c r="AL20" s="98">
        <f t="shared" si="6"/>
        <v>592560.56492330227</v>
      </c>
      <c r="AM20" s="84">
        <f>'[1]Proy 2023 vs 2022'!GB53*$AM$4</f>
        <v>150319.76372311704</v>
      </c>
      <c r="AN20" s="85">
        <f>'[1]Proy 2023 vs 2022'!GG53*$AN$4</f>
        <v>119184.69261335571</v>
      </c>
      <c r="AO20" s="85">
        <f>'[1]Proy 2023 vs 2022'!GL53*$AO$4</f>
        <v>124781.01369981127</v>
      </c>
      <c r="AP20" s="85">
        <f>'[1]Proy 2023 vs 2022'!GQ53*$AP$4</f>
        <v>134593.7407683529</v>
      </c>
      <c r="AQ20" s="98">
        <f t="shared" si="7"/>
        <v>528879.21080463694</v>
      </c>
      <c r="AR20" s="84">
        <f>'[1]Proy 2023 vs 2022'!GZ53*$AR$4</f>
        <v>147659.99794068569</v>
      </c>
      <c r="AS20" s="85">
        <f>'[1]Proy 2023 vs 2022'!HE53*$AS$4</f>
        <v>105664.66370200845</v>
      </c>
      <c r="AT20" s="85">
        <f>'[1]Proy 2023 vs 2022'!HJ53*$AT$4</f>
        <v>119303.21872662797</v>
      </c>
      <c r="AU20" s="85">
        <f>'[1]Proy 2023 vs 2022'!HO53*$AU$4</f>
        <v>101911.62594216807</v>
      </c>
      <c r="AV20" s="85">
        <f>'[1]Proy 2023 vs 2022'!HT53*$AV$4</f>
        <v>92652.315644338421</v>
      </c>
      <c r="AW20" s="126">
        <f t="shared" si="8"/>
        <v>567191.82195582858</v>
      </c>
      <c r="AX20" s="84">
        <f>'[1]Proy 2023 vs 2022'!IC53*$AX$4</f>
        <v>95308.198618974915</v>
      </c>
      <c r="AY20" s="85">
        <f>'[1]Proy 2023 vs 2022'!IH53*$AY$4</f>
        <v>106042.76037702069</v>
      </c>
      <c r="AZ20" s="85">
        <f>'[1]Proy 2023 vs 2022'!IM53*$AZ$4</f>
        <v>116411.25143189779</v>
      </c>
      <c r="BA20" s="85">
        <f>'[1]Proy 2023 vs 2022'!IR53*$BA$4</f>
        <v>202992.08778347677</v>
      </c>
      <c r="BB20" s="98">
        <f t="shared" si="9"/>
        <v>520754.29821137013</v>
      </c>
      <c r="BC20" s="84">
        <f>'[1]Proy 2023 vs 2022'!JA53*$BC$4</f>
        <v>156456.91261433958</v>
      </c>
      <c r="BD20" s="85">
        <f>'[1]Proy 2023 vs 2022'!JF53*$BD$4</f>
        <v>134507.74051939716</v>
      </c>
      <c r="BE20" s="85">
        <f>'[1]Proy 2023 vs 2022'!JK53*$BE$4</f>
        <v>154941.9559494578</v>
      </c>
      <c r="BF20" s="85">
        <f>'[1]Proy 2023 vs 2022'!JP53*$BF$4</f>
        <v>184658.83522177412</v>
      </c>
      <c r="BG20" s="98">
        <f t="shared" si="10"/>
        <v>630565.4443049687</v>
      </c>
      <c r="BH20" s="84">
        <f>'[1]Proy 2023 vs 2022'!JY53*$BH$4</f>
        <v>191333.76243738597</v>
      </c>
      <c r="BI20" s="85">
        <f>'[1]Proy 2023 vs 2022'!KD53*$BI$4</f>
        <v>237000.4103874476</v>
      </c>
      <c r="BJ20" s="85">
        <f>'[1]Proy 2023 vs 2022'!KI53*$BJ$4</f>
        <v>310237.93051337404</v>
      </c>
      <c r="BK20" s="85">
        <f>'[1]Proy 2023 vs 2022'!KN53*$BK$4</f>
        <v>532650.67825847911</v>
      </c>
      <c r="BL20" s="85">
        <f>'[1]Proy 2023 vs 2022'!KS53*$BL$4</f>
        <v>142950.91262350729</v>
      </c>
      <c r="BM20" s="126">
        <f t="shared" si="11"/>
        <v>1414173.6942201939</v>
      </c>
      <c r="BN20" s="84">
        <f>'[1]Tabla de Proyecciones'!NI49*$BN$4</f>
        <v>123566.78188035847</v>
      </c>
      <c r="BO20" s="85">
        <f>'[1]Tabla de Proyecciones'!NP49*$BO$4</f>
        <v>117244.90356127229</v>
      </c>
      <c r="BP20" s="85">
        <f>'[1]Tabla de Proyecciones'!NW49*$BP$4</f>
        <v>106832.48092533035</v>
      </c>
      <c r="BQ20" s="85">
        <f>'[1]Tabla de Proyecciones'!OD49*$BQ$4</f>
        <v>97177.596183145652</v>
      </c>
      <c r="BR20" s="132">
        <f>'[1]Tabla de Proyecciones'!OI49*$BR$4</f>
        <v>90430.594578042306</v>
      </c>
      <c r="BS20" s="114">
        <f t="shared" si="12"/>
        <v>535252.35712814913</v>
      </c>
    </row>
    <row r="21" spans="1:71">
      <c r="A21" s="3" t="s">
        <v>35</v>
      </c>
      <c r="B21" s="84">
        <f>'[1]Proy 2023 vs 2022'!D54*$B$4</f>
        <v>90521.088309689527</v>
      </c>
      <c r="C21" s="85">
        <f>'[1]Proy 2023 vs 2022'!I54*$C$4</f>
        <v>77047.059189064952</v>
      </c>
      <c r="D21" s="85">
        <f>'[1]Proy 2023 vs 2022'!N54*$D$4</f>
        <v>63501.382621220182</v>
      </c>
      <c r="E21" s="85">
        <f>'[1]Proy 2023 vs 2022'!S54*$E$4</f>
        <v>74872.872552792935</v>
      </c>
      <c r="F21" s="82">
        <f t="shared" si="0"/>
        <v>305942.40267276764</v>
      </c>
      <c r="G21" s="84">
        <f>'[1]Proy 2023 vs 2022'!AB54*$G$4</f>
        <v>62696.360626678485</v>
      </c>
      <c r="H21" s="85">
        <f>'[1]Proy 2023 vs 2022'!AG54*$H$4</f>
        <v>86168.458302970714</v>
      </c>
      <c r="I21" s="85">
        <f>'[1]Proy 2023 vs 2022'!AL54*$I$4</f>
        <v>96212.132251809569</v>
      </c>
      <c r="J21" s="85">
        <f>'[1]Proy 2023 vs 2022'!AQ54*$J$4</f>
        <v>67928.230626270655</v>
      </c>
      <c r="K21" s="82">
        <f t="shared" si="1"/>
        <v>313005.18180772942</v>
      </c>
      <c r="L21" s="84">
        <f>'[1]Proy 2023 vs 2022'!AZ54*$L$4</f>
        <v>83400.050744994267</v>
      </c>
      <c r="M21" s="85">
        <f>'[1]Proy 2023 vs 2022'!BE54*$M$4</f>
        <v>97998.586683852525</v>
      </c>
      <c r="N21" s="85">
        <f>'[1]Proy 2023 vs 2022'!BJ54*$N$4</f>
        <v>107636.01553346624</v>
      </c>
      <c r="O21" s="85">
        <f>'[1]Proy 2023 vs 2022'!BO54*$O$4</f>
        <v>103706.31459225222</v>
      </c>
      <c r="P21" s="85">
        <f>'[1]Proy 2023 vs 2022'!BT54*$P$4</f>
        <v>120477.04491697458</v>
      </c>
      <c r="Q21" s="114">
        <f t="shared" si="2"/>
        <v>513218.0124715399</v>
      </c>
      <c r="R21" s="81">
        <f>'[1]Proy 2023 vs 2022'!CC54*$R$4</f>
        <v>120749.33812717364</v>
      </c>
      <c r="S21" s="81">
        <f>'[1]Proy 2023 vs 2022'!CH54*$S$4</f>
        <v>155722.87801449213</v>
      </c>
      <c r="T21" s="81">
        <f>'[1]Proy 2023 vs 2022'!CM54*$T$4</f>
        <v>157910.68792863807</v>
      </c>
      <c r="U21" s="81">
        <f>'[1]Proy 2023 vs 2022'!CR54*$U$4</f>
        <v>150513.9632776418</v>
      </c>
      <c r="V21" s="98">
        <f t="shared" si="3"/>
        <v>584896.86734794569</v>
      </c>
      <c r="W21" s="81">
        <f>'[1]Proy 2023 vs 2022'!DB54*$W$4</f>
        <v>152566.65202976941</v>
      </c>
      <c r="X21" s="81">
        <f>'[1]Proy 2023 vs 2022'!DG54*$X$4</f>
        <v>162708.7153751193</v>
      </c>
      <c r="Y21" s="81">
        <f>'[1]Proy 2023 vs 2022'!DL54*$Y$4</f>
        <v>126651.13242368803</v>
      </c>
      <c r="Z21" s="81">
        <f>'[1]Proy 2023 vs 2022'!DQ54*$Z$4</f>
        <v>126005.11372694274</v>
      </c>
      <c r="AA21" s="98">
        <f t="shared" si="4"/>
        <v>567931.61355551949</v>
      </c>
      <c r="AB21" s="84">
        <f>'[1]Proy 2023 vs 2022'!DZ54*$AB$4</f>
        <v>111992.96746252271</v>
      </c>
      <c r="AC21" s="85">
        <f>'[1]Proy 2023 vs 2022'!EE54*$AC$4</f>
        <v>184467.05354031303</v>
      </c>
      <c r="AD21" s="85">
        <f>'[1]Proy 2023 vs 2022'!EJ54*$AD$4</f>
        <v>81582.036508341742</v>
      </c>
      <c r="AE21" s="85">
        <f>'[1]Proy 2023 vs 2022'!EO54*$AE$4</f>
        <v>57962.101316505308</v>
      </c>
      <c r="AF21" s="85">
        <f>'[1]Proy 2023 vs 2022'!ET54*$AF$4</f>
        <v>111730.17845560372</v>
      </c>
      <c r="AG21" s="114">
        <f t="shared" si="5"/>
        <v>547734.3372832865</v>
      </c>
      <c r="AH21" s="85">
        <f>'[1]Proy 2023 vs 2022'!FD54*$AH$4</f>
        <v>104968.04587073305</v>
      </c>
      <c r="AI21" s="85">
        <f>'[1]Proy 2023 vs 2022'!FI54*$AI$4</f>
        <v>103418.47673274262</v>
      </c>
      <c r="AJ21" s="85">
        <f>'[1]Proy 2023 vs 2022'!FN54*$AJ$4</f>
        <v>102810.34965249321</v>
      </c>
      <c r="AK21" s="85">
        <f>'[1]Proy 2023 vs 2022'!FS54*$AK$4</f>
        <v>92249.152058873136</v>
      </c>
      <c r="AL21" s="98">
        <f t="shared" si="6"/>
        <v>403446.02431484201</v>
      </c>
      <c r="AM21" s="84">
        <f>'[1]Proy 2023 vs 2022'!GB54*$AM$4</f>
        <v>103090.27058010033</v>
      </c>
      <c r="AN21" s="85">
        <f>'[1]Proy 2023 vs 2022'!GG54*$AN$4</f>
        <v>86551.38948949003</v>
      </c>
      <c r="AO21" s="85">
        <f>'[1]Proy 2023 vs 2022'!GL54*$AO$4</f>
        <v>106808.43362901389</v>
      </c>
      <c r="AP21" s="85">
        <f>'[1]Proy 2023 vs 2022'!GQ54*$AP$4</f>
        <v>105724.55592032574</v>
      </c>
      <c r="AQ21" s="98">
        <f t="shared" si="7"/>
        <v>402174.64961893001</v>
      </c>
      <c r="AR21" s="84">
        <f>'[1]Proy 2023 vs 2022'!GZ54*$AR$4</f>
        <v>85143.331101359523</v>
      </c>
      <c r="AS21" s="85">
        <f>'[1]Proy 2023 vs 2022'!HE54*$AS$4</f>
        <v>79469.263085658167</v>
      </c>
      <c r="AT21" s="85">
        <f>'[1]Proy 2023 vs 2022'!HJ54*$AT$4</f>
        <v>100260.70774665903</v>
      </c>
      <c r="AU21" s="85">
        <f>'[1]Proy 2023 vs 2022'!HO54*$AU$4</f>
        <v>73619.016062142051</v>
      </c>
      <c r="AV21" s="85">
        <f>'[1]Proy 2023 vs 2022'!HT54*$AV$4</f>
        <v>72141.331705705277</v>
      </c>
      <c r="AW21" s="126">
        <f t="shared" si="8"/>
        <v>410633.649701524</v>
      </c>
      <c r="AX21" s="84">
        <f>'[1]Proy 2023 vs 2022'!IC54*$AX$4</f>
        <v>79545.666436363565</v>
      </c>
      <c r="AY21" s="85">
        <f>'[1]Proy 2023 vs 2022'!IH54*$AY$4</f>
        <v>78637.025729969013</v>
      </c>
      <c r="AZ21" s="85">
        <f>'[1]Proy 2023 vs 2022'!IM54*$AZ$4</f>
        <v>111536.12250922482</v>
      </c>
      <c r="BA21" s="85">
        <f>'[1]Proy 2023 vs 2022'!IR54*$BA$4</f>
        <v>173588.86934985081</v>
      </c>
      <c r="BB21" s="98">
        <f t="shared" si="9"/>
        <v>443307.68402540818</v>
      </c>
      <c r="BC21" s="84">
        <f>'[1]Proy 2023 vs 2022'!JA54*$BC$4</f>
        <v>100414.39006150875</v>
      </c>
      <c r="BD21" s="85">
        <f>'[1]Proy 2023 vs 2022'!JF54*$BD$4</f>
        <v>81553.38880180259</v>
      </c>
      <c r="BE21" s="85">
        <f>'[1]Proy 2023 vs 2022'!JK54*$BE$4</f>
        <v>164079.5388725134</v>
      </c>
      <c r="BF21" s="85">
        <f>'[1]Proy 2023 vs 2022'!JP54*$BF$4</f>
        <v>198745.47404653952</v>
      </c>
      <c r="BG21" s="98">
        <f t="shared" si="10"/>
        <v>544792.79178236425</v>
      </c>
      <c r="BH21" s="84">
        <f>'[1]Proy 2023 vs 2022'!JY54*$BH$4</f>
        <v>256524.73460369633</v>
      </c>
      <c r="BI21" s="85">
        <f>'[1]Proy 2023 vs 2022'!KD54*$BI$4</f>
        <v>344366.98092426528</v>
      </c>
      <c r="BJ21" s="85">
        <f>'[1]Proy 2023 vs 2022'!KI54*$BJ$4</f>
        <v>416900.27624725137</v>
      </c>
      <c r="BK21" s="85">
        <f>'[1]Proy 2023 vs 2022'!KN54*$BK$4</f>
        <v>623334.54520382301</v>
      </c>
      <c r="BL21" s="85">
        <f>'[1]Proy 2023 vs 2022'!KS54*$BL$4</f>
        <v>85759.105236414602</v>
      </c>
      <c r="BM21" s="126">
        <f t="shared" si="11"/>
        <v>1726885.6422154505</v>
      </c>
      <c r="BN21" s="84">
        <f>'[1]Tabla de Proyecciones'!NI50*$BN$4</f>
        <v>76757.759696103501</v>
      </c>
      <c r="BO21" s="85">
        <f>'[1]Tabla de Proyecciones'!NP50*$BO$4</f>
        <v>71697.202496229555</v>
      </c>
      <c r="BP21" s="85">
        <f>'[1]Tabla de Proyecciones'!NW50*$BP$4</f>
        <v>57138.950452425124</v>
      </c>
      <c r="BQ21" s="85">
        <f>'[1]Tabla de Proyecciones'!OD50*$BQ$4</f>
        <v>63609.970702951628</v>
      </c>
      <c r="BR21" s="132">
        <f>'[1]Tabla de Proyecciones'!OI50*$BR$4</f>
        <v>72855.340665416326</v>
      </c>
      <c r="BS21" s="114">
        <f t="shared" si="12"/>
        <v>342059.22401312611</v>
      </c>
    </row>
    <row r="22" spans="1:71">
      <c r="A22" s="3" t="s">
        <v>36</v>
      </c>
      <c r="B22" s="84">
        <f>'[1]Proy 2023 vs 2022'!D55*$B$4</f>
        <v>65156.264411333636</v>
      </c>
      <c r="C22" s="85">
        <f>'[1]Proy 2023 vs 2022'!I55*$C$4</f>
        <v>53999.382787062321</v>
      </c>
      <c r="D22" s="85">
        <f>'[1]Proy 2023 vs 2022'!N55*$D$4</f>
        <v>89886.785872276421</v>
      </c>
      <c r="E22" s="85">
        <f>'[1]Proy 2023 vs 2022'!S55*$E$4</f>
        <v>67510.85444530964</v>
      </c>
      <c r="F22" s="82">
        <f t="shared" si="0"/>
        <v>276553.28751598205</v>
      </c>
      <c r="G22" s="84">
        <f>'[1]Proy 2023 vs 2022'!AB55*$G$4</f>
        <v>79384.291767822666</v>
      </c>
      <c r="H22" s="85">
        <f>'[1]Proy 2023 vs 2022'!AG55*$H$4</f>
        <v>93658.166157999643</v>
      </c>
      <c r="I22" s="85">
        <f>'[1]Proy 2023 vs 2022'!AL55*$I$4</f>
        <v>107053.73310848721</v>
      </c>
      <c r="J22" s="85">
        <f>'[1]Proy 2023 vs 2022'!AQ55*$J$4</f>
        <v>78120.877127930245</v>
      </c>
      <c r="K22" s="82">
        <f t="shared" si="1"/>
        <v>358217.06816223974</v>
      </c>
      <c r="L22" s="84">
        <f>'[1]Proy 2023 vs 2022'!AZ55*$L$4</f>
        <v>79406.744942020887</v>
      </c>
      <c r="M22" s="85">
        <f>'[1]Proy 2023 vs 2022'!BE55*$M$4</f>
        <v>63841.116975414225</v>
      </c>
      <c r="N22" s="85">
        <f>'[1]Proy 2023 vs 2022'!BJ55*$N$4</f>
        <v>81015.908274140675</v>
      </c>
      <c r="O22" s="85">
        <f>'[1]Proy 2023 vs 2022'!BO55*$O$4</f>
        <v>64082.421150446469</v>
      </c>
      <c r="P22" s="85">
        <f>'[1]Proy 2023 vs 2022'!BT55*$P$4</f>
        <v>81584.901908008353</v>
      </c>
      <c r="Q22" s="114">
        <f t="shared" si="2"/>
        <v>369931.09325003065</v>
      </c>
      <c r="R22" s="81">
        <f>'[1]Proy 2023 vs 2022'!CC55*$R$4</f>
        <v>89118.120644986731</v>
      </c>
      <c r="S22" s="81">
        <f>'[1]Proy 2023 vs 2022'!CH55*$S$4</f>
        <v>81257.497197431629</v>
      </c>
      <c r="T22" s="81">
        <f>'[1]Proy 2023 vs 2022'!CM55*$T$4</f>
        <v>78418.21497646514</v>
      </c>
      <c r="U22" s="81">
        <f>'[1]Proy 2023 vs 2022'!CR55*$U$4</f>
        <v>131841.39707428202</v>
      </c>
      <c r="V22" s="98">
        <f t="shared" si="3"/>
        <v>380635.22989316552</v>
      </c>
      <c r="W22" s="81">
        <f>'[1]Proy 2023 vs 2022'!DB55*$W$4</f>
        <v>100262.8892849679</v>
      </c>
      <c r="X22" s="81">
        <f>'[1]Proy 2023 vs 2022'!DG55*$X$4</f>
        <v>120528.12387791919</v>
      </c>
      <c r="Y22" s="81">
        <f>'[1]Proy 2023 vs 2022'!DL55*$Y$4</f>
        <v>76449.684592498583</v>
      </c>
      <c r="Z22" s="81">
        <f>'[1]Proy 2023 vs 2022'!DQ55*$Z$4</f>
        <v>76470.909750511215</v>
      </c>
      <c r="AA22" s="98">
        <f t="shared" si="4"/>
        <v>373711.60750589689</v>
      </c>
      <c r="AB22" s="84">
        <f>'[1]Proy 2023 vs 2022'!DZ55*$AB$4</f>
        <v>80783.166136823522</v>
      </c>
      <c r="AC22" s="85">
        <f>'[1]Proy 2023 vs 2022'!EE55*$AC$4</f>
        <v>91411.180806046134</v>
      </c>
      <c r="AD22" s="85">
        <f>'[1]Proy 2023 vs 2022'!EJ55*$AD$4</f>
        <v>95025.709769040797</v>
      </c>
      <c r="AE22" s="85">
        <f>'[1]Proy 2023 vs 2022'!EO55*$AE$4</f>
        <v>94411.179239790523</v>
      </c>
      <c r="AF22" s="85">
        <f>'[1]Proy 2023 vs 2022'!ET55*$AF$4</f>
        <v>95484.259503078443</v>
      </c>
      <c r="AG22" s="114">
        <f t="shared" si="5"/>
        <v>457115.49545477948</v>
      </c>
      <c r="AH22" s="85">
        <f>'[1]Proy 2023 vs 2022'!FD55*$AH$4</f>
        <v>90651.519263142705</v>
      </c>
      <c r="AI22" s="85">
        <f>'[1]Proy 2023 vs 2022'!FI55*$AI$4</f>
        <v>75208.479332089104</v>
      </c>
      <c r="AJ22" s="85">
        <f>'[1]Proy 2023 vs 2022'!FN55*$AJ$4</f>
        <v>73034.742921107521</v>
      </c>
      <c r="AK22" s="85">
        <f>'[1]Proy 2023 vs 2022'!FS55*$AK$4</f>
        <v>72887.979141954507</v>
      </c>
      <c r="AL22" s="98">
        <f t="shared" si="6"/>
        <v>311782.72065829381</v>
      </c>
      <c r="AM22" s="84">
        <f>'[1]Proy 2023 vs 2022'!GB55*$AM$4</f>
        <v>82825.674121831311</v>
      </c>
      <c r="AN22" s="85">
        <f>'[1]Proy 2023 vs 2022'!GG55*$AN$4</f>
        <v>73258.017405659135</v>
      </c>
      <c r="AO22" s="85">
        <f>'[1]Proy 2023 vs 2022'!GL55*$AO$4</f>
        <v>75528.808844887229</v>
      </c>
      <c r="AP22" s="85">
        <f>'[1]Proy 2023 vs 2022'!GQ55*$AP$4</f>
        <v>75523.118898238085</v>
      </c>
      <c r="AQ22" s="98">
        <f t="shared" si="7"/>
        <v>307135.61927061575</v>
      </c>
      <c r="AR22" s="84">
        <f>'[1]Proy 2023 vs 2022'!GZ55*$AR$4</f>
        <v>75263.706281671402</v>
      </c>
      <c r="AS22" s="85">
        <f>'[1]Proy 2023 vs 2022'!HE55*$AS$4</f>
        <v>72686.405428009602</v>
      </c>
      <c r="AT22" s="85">
        <f>'[1]Proy 2023 vs 2022'!HJ55*$AT$4</f>
        <v>85433.150121643892</v>
      </c>
      <c r="AU22" s="85">
        <f>'[1]Proy 2023 vs 2022'!HO55*$AU$4</f>
        <v>62197.358300087937</v>
      </c>
      <c r="AV22" s="85">
        <f>'[1]Proy 2023 vs 2022'!HT55*$AV$4</f>
        <v>71401.197775717708</v>
      </c>
      <c r="AW22" s="126">
        <f t="shared" si="8"/>
        <v>366981.81790713052</v>
      </c>
      <c r="AX22" s="84">
        <f>'[1]Proy 2023 vs 2022'!IC55*$AX$4</f>
        <v>75874.444408138545</v>
      </c>
      <c r="AY22" s="85">
        <f>'[1]Proy 2023 vs 2022'!IH55*$AY$4</f>
        <v>69701.277113489268</v>
      </c>
      <c r="AZ22" s="85">
        <f>'[1]Proy 2023 vs 2022'!IM55*$AZ$4</f>
        <v>71984.535962146721</v>
      </c>
      <c r="BA22" s="85">
        <f>'[1]Proy 2023 vs 2022'!IR55*$BA$4</f>
        <v>126712.36402027034</v>
      </c>
      <c r="BB22" s="98">
        <f t="shared" si="9"/>
        <v>344272.62150404486</v>
      </c>
      <c r="BC22" s="84">
        <f>'[1]Proy 2023 vs 2022'!JA55*$BC$4</f>
        <v>97991.913559912544</v>
      </c>
      <c r="BD22" s="85">
        <f>'[1]Proy 2023 vs 2022'!JF55*$BD$4</f>
        <v>74148.401049852924</v>
      </c>
      <c r="BE22" s="85">
        <f>'[1]Proy 2023 vs 2022'!JK55*$BE$4</f>
        <v>92693.164187691349</v>
      </c>
      <c r="BF22" s="85">
        <f>'[1]Proy 2023 vs 2022'!JP55*$BF$4</f>
        <v>111689.82650297637</v>
      </c>
      <c r="BG22" s="98">
        <f t="shared" si="10"/>
        <v>376523.30530043319</v>
      </c>
      <c r="BH22" s="84">
        <f>'[1]Proy 2023 vs 2022'!JY55*$BH$4</f>
        <v>146913.3030024936</v>
      </c>
      <c r="BI22" s="85">
        <f>'[1]Proy 2023 vs 2022'!KD55*$BI$4</f>
        <v>205705.79048427826</v>
      </c>
      <c r="BJ22" s="85">
        <f>'[1]Proy 2023 vs 2022'!KI55*$BJ$4</f>
        <v>217968.77876297774</v>
      </c>
      <c r="BK22" s="85">
        <f>'[1]Proy 2023 vs 2022'!KN55*$BK$4</f>
        <v>360643.8799662969</v>
      </c>
      <c r="BL22" s="85">
        <f>'[1]Proy 2023 vs 2022'!KS55*$BL$4</f>
        <v>85129.153464728312</v>
      </c>
      <c r="BM22" s="126">
        <f t="shared" si="11"/>
        <v>1016360.9056807747</v>
      </c>
      <c r="BN22" s="84">
        <f>'[1]Tabla de Proyecciones'!NI51*$BN$4</f>
        <v>81470.391267406318</v>
      </c>
      <c r="BO22" s="85">
        <f>'[1]Tabla de Proyecciones'!NP51*$BO$4</f>
        <v>82763.882590437148</v>
      </c>
      <c r="BP22" s="85">
        <f>'[1]Tabla de Proyecciones'!NW51*$BP$4</f>
        <v>80912.676915751756</v>
      </c>
      <c r="BQ22" s="85">
        <f>'[1]Tabla de Proyecciones'!OD51*$BQ$4</f>
        <v>62151.923913115563</v>
      </c>
      <c r="BR22" s="132">
        <f>'[1]Tabla de Proyecciones'!OI51*$BR$4</f>
        <v>69237.914979062596</v>
      </c>
      <c r="BS22" s="114">
        <f t="shared" si="12"/>
        <v>376536.78966577339</v>
      </c>
    </row>
    <row r="23" spans="1:71">
      <c r="A23" s="3" t="s">
        <v>37</v>
      </c>
      <c r="B23" s="84">
        <f>'[1]Proy 2023 vs 2022'!D56*$B$4</f>
        <v>90098.357807253909</v>
      </c>
      <c r="C23" s="85">
        <f>'[1]Proy 2023 vs 2022'!I56*$C$4</f>
        <v>64374.234234763811</v>
      </c>
      <c r="D23" s="85">
        <f>'[1]Proy 2023 vs 2022'!N56*$D$4</f>
        <v>98188.627394582407</v>
      </c>
      <c r="E23" s="85">
        <f>'[1]Proy 2023 vs 2022'!S56*$E$4</f>
        <v>90374.373738498194</v>
      </c>
      <c r="F23" s="82">
        <f t="shared" si="0"/>
        <v>343035.5931750983</v>
      </c>
      <c r="G23" s="84">
        <f>'[1]Proy 2023 vs 2022'!AB56*$G$4</f>
        <v>91379.909672157853</v>
      </c>
      <c r="H23" s="85">
        <f>'[1]Proy 2023 vs 2022'!AG56*$H$4</f>
        <v>141698.70094485875</v>
      </c>
      <c r="I23" s="85">
        <f>'[1]Proy 2023 vs 2022'!AL56*$I$4</f>
        <v>198819.90136766343</v>
      </c>
      <c r="J23" s="85">
        <f>'[1]Proy 2023 vs 2022'!AQ56*$J$4</f>
        <v>112815.20407202304</v>
      </c>
      <c r="K23" s="82">
        <f t="shared" si="1"/>
        <v>544713.71605670312</v>
      </c>
      <c r="L23" s="84">
        <f>'[1]Proy 2023 vs 2022'!AZ56*$L$4</f>
        <v>90996.041224876273</v>
      </c>
      <c r="M23" s="85">
        <f>'[1]Proy 2023 vs 2022'!BE56*$M$4</f>
        <v>100846.95688983388</v>
      </c>
      <c r="N23" s="85">
        <f>'[1]Proy 2023 vs 2022'!BJ56*$N$4</f>
        <v>103565.29235953648</v>
      </c>
      <c r="O23" s="85">
        <f>'[1]Proy 2023 vs 2022'!BO56*$O$4</f>
        <v>97011.443076173164</v>
      </c>
      <c r="P23" s="85">
        <f>'[1]Proy 2023 vs 2022'!BT56*$P$4</f>
        <v>93627.486514878125</v>
      </c>
      <c r="Q23" s="114">
        <f t="shared" si="2"/>
        <v>486047.22006529791</v>
      </c>
      <c r="R23" s="81">
        <f>'[1]Proy 2023 vs 2022'!CC56*$R$4</f>
        <v>80545.910291714827</v>
      </c>
      <c r="S23" s="81">
        <f>'[1]Proy 2023 vs 2022'!CH56*$S$4</f>
        <v>119964.03396341942</v>
      </c>
      <c r="T23" s="81">
        <f>'[1]Proy 2023 vs 2022'!CM56*$T$4</f>
        <v>119435.32594876119</v>
      </c>
      <c r="U23" s="81">
        <f>'[1]Proy 2023 vs 2022'!CR56*$U$4</f>
        <v>134057.13997268671</v>
      </c>
      <c r="V23" s="98">
        <f t="shared" si="3"/>
        <v>454002.41017658217</v>
      </c>
      <c r="W23" s="81">
        <f>'[1]Proy 2023 vs 2022'!DB56*$W$4</f>
        <v>130943.6901709152</v>
      </c>
      <c r="X23" s="81">
        <f>'[1]Proy 2023 vs 2022'!DG56*$X$4</f>
        <v>152703.92701955413</v>
      </c>
      <c r="Y23" s="81">
        <f>'[1]Proy 2023 vs 2022'!DL56*$Y$4</f>
        <v>90079.195039880564</v>
      </c>
      <c r="Z23" s="81">
        <f>'[1]Proy 2023 vs 2022'!DQ56*$Z$4</f>
        <v>97837.223599529912</v>
      </c>
      <c r="AA23" s="98">
        <f t="shared" si="4"/>
        <v>471564.03582987981</v>
      </c>
      <c r="AB23" s="84">
        <f>'[1]Proy 2023 vs 2022'!DZ56*$AB$4</f>
        <v>97773.338036908666</v>
      </c>
      <c r="AC23" s="85">
        <f>'[1]Proy 2023 vs 2022'!EE56*$AC$4</f>
        <v>110971.02765190667</v>
      </c>
      <c r="AD23" s="85">
        <f>'[1]Proy 2023 vs 2022'!EJ56*$AD$4</f>
        <v>122151.27711483023</v>
      </c>
      <c r="AE23" s="85">
        <f>'[1]Proy 2023 vs 2022'!EO56*$AE$4</f>
        <v>73722.397466515307</v>
      </c>
      <c r="AF23" s="85">
        <f>'[1]Proy 2023 vs 2022'!ET56*$AF$4</f>
        <v>92366.477772721992</v>
      </c>
      <c r="AG23" s="114">
        <f t="shared" si="5"/>
        <v>496984.5180428829</v>
      </c>
      <c r="AH23" s="85">
        <f>'[1]Proy 2023 vs 2022'!FD56*$AH$4</f>
        <v>107772.67755606167</v>
      </c>
      <c r="AI23" s="85">
        <f>'[1]Proy 2023 vs 2022'!FI56*$AI$4</f>
        <v>106006.24136929175</v>
      </c>
      <c r="AJ23" s="85">
        <f>'[1]Proy 2023 vs 2022'!FN56*$AJ$4</f>
        <v>114097.60218769117</v>
      </c>
      <c r="AK23" s="85">
        <f>'[1]Proy 2023 vs 2022'!FS56*$AK$4</f>
        <v>109823.31772565468</v>
      </c>
      <c r="AL23" s="98">
        <f t="shared" si="6"/>
        <v>437699.83883869927</v>
      </c>
      <c r="AM23" s="84">
        <f>'[1]Proy 2023 vs 2022'!GB56*$AM$4</f>
        <v>104004.53532090313</v>
      </c>
      <c r="AN23" s="85">
        <f>'[1]Proy 2023 vs 2022'!GG56*$AN$4</f>
        <v>99243.729538114407</v>
      </c>
      <c r="AO23" s="85">
        <f>'[1]Proy 2023 vs 2022'!GL56*$AO$4</f>
        <v>120864.36139419445</v>
      </c>
      <c r="AP23" s="85">
        <f>'[1]Proy 2023 vs 2022'!GQ56*$AP$4</f>
        <v>175241.98183274936</v>
      </c>
      <c r="AQ23" s="98">
        <f t="shared" si="7"/>
        <v>499354.60808596131</v>
      </c>
      <c r="AR23" s="84">
        <f>'[1]Proy 2023 vs 2022'!GZ56*$AR$4</f>
        <v>116925.05671994411</v>
      </c>
      <c r="AS23" s="85">
        <f>'[1]Proy 2023 vs 2022'!HE56*$AS$4</f>
        <v>96701.527594470055</v>
      </c>
      <c r="AT23" s="85">
        <f>'[1]Proy 2023 vs 2022'!HJ56*$AT$4</f>
        <v>91091.341540710811</v>
      </c>
      <c r="AU23" s="85">
        <f>'[1]Proy 2023 vs 2022'!HO56*$AU$4</f>
        <v>77133.889697701641</v>
      </c>
      <c r="AV23" s="85">
        <f>'[1]Proy 2023 vs 2022'!HT56*$AV$4</f>
        <v>75672.662372614985</v>
      </c>
      <c r="AW23" s="126">
        <f t="shared" si="8"/>
        <v>457524.47792544158</v>
      </c>
      <c r="AX23" s="84">
        <f>'[1]Proy 2023 vs 2022'!IC56*$AX$4</f>
        <v>102573.02676196962</v>
      </c>
      <c r="AY23" s="85">
        <f>'[1]Proy 2023 vs 2022'!IH56*$AY$4</f>
        <v>131270.46544067853</v>
      </c>
      <c r="AZ23" s="85">
        <f>'[1]Proy 2023 vs 2022'!IM56*$AZ$4</f>
        <v>161773.90984417658</v>
      </c>
      <c r="BA23" s="85">
        <f>'[1]Proy 2023 vs 2022'!IR56*$BA$4</f>
        <v>178731.56866206613</v>
      </c>
      <c r="BB23" s="98">
        <f t="shared" si="9"/>
        <v>574348.97070889082</v>
      </c>
      <c r="BC23" s="84">
        <f>'[1]Proy 2023 vs 2022'!JA56*$BC$4</f>
        <v>148311.78991320569</v>
      </c>
      <c r="BD23" s="85">
        <f>'[1]Proy 2023 vs 2022'!JF56*$BD$4</f>
        <v>109782.0225053047</v>
      </c>
      <c r="BE23" s="85">
        <f>'[1]Proy 2023 vs 2022'!JK56*$BE$4</f>
        <v>169975.29886332914</v>
      </c>
      <c r="BF23" s="85">
        <f>'[1]Proy 2023 vs 2022'!JP56*$BF$4</f>
        <v>199509.76953289969</v>
      </c>
      <c r="BG23" s="98">
        <f t="shared" si="10"/>
        <v>627578.88081473927</v>
      </c>
      <c r="BH23" s="84">
        <f>'[1]Proy 2023 vs 2022'!JY56*$BH$4</f>
        <v>286747.53248781222</v>
      </c>
      <c r="BI23" s="85">
        <f>'[1]Proy 2023 vs 2022'!KD56*$BI$4</f>
        <v>359809.90722705302</v>
      </c>
      <c r="BJ23" s="85">
        <f>'[1]Proy 2023 vs 2022'!KI56*$BJ$4</f>
        <v>384495.88240102289</v>
      </c>
      <c r="BK23" s="85">
        <f>'[1]Proy 2023 vs 2022'!KN56*$BK$4</f>
        <v>601456.88748834736</v>
      </c>
      <c r="BL23" s="85">
        <f>'[1]Proy 2023 vs 2022'!KS56*$BL$4</f>
        <v>128104.60206751149</v>
      </c>
      <c r="BM23" s="126">
        <f t="shared" si="11"/>
        <v>1760614.8116717469</v>
      </c>
      <c r="BN23" s="84">
        <f>'[1]Tabla de Proyecciones'!NI52*$BN$4</f>
        <v>98613.492108736275</v>
      </c>
      <c r="BO23" s="85">
        <f>'[1]Tabla de Proyecciones'!NP52*$BO$4</f>
        <v>111016.5462993476</v>
      </c>
      <c r="BP23" s="85">
        <f>'[1]Tabla de Proyecciones'!NW52*$BP$4</f>
        <v>102734.00779056373</v>
      </c>
      <c r="BQ23" s="85">
        <f>'[1]Tabla de Proyecciones'!OD52*$BQ$4</f>
        <v>88560.42256433799</v>
      </c>
      <c r="BR23" s="132">
        <f>'[1]Tabla de Proyecciones'!OI52*$BR$4</f>
        <v>115558.36167057678</v>
      </c>
      <c r="BS23" s="114">
        <f t="shared" si="12"/>
        <v>516482.83043356234</v>
      </c>
    </row>
    <row r="24" spans="1:71">
      <c r="A24" s="4" t="s">
        <v>38</v>
      </c>
      <c r="B24" s="84">
        <f>'[1]Proy 2023 vs 2022'!D57*$B$4</f>
        <v>115420.41528661792</v>
      </c>
      <c r="C24" s="85">
        <f>'[1]Proy 2023 vs 2022'!I57*$C$4</f>
        <v>124023.18919809717</v>
      </c>
      <c r="D24" s="85">
        <f>'[1]Proy 2023 vs 2022'!N57*$D$4</f>
        <v>112889.94822927476</v>
      </c>
      <c r="E24" s="85">
        <f>'[1]Proy 2023 vs 2022'!S57*$E$4</f>
        <v>144149.35641856582</v>
      </c>
      <c r="F24" s="82">
        <f t="shared" si="0"/>
        <v>496482.90913255571</v>
      </c>
      <c r="G24" s="84">
        <f>'[1]Proy 2023 vs 2022'!AB57*$G$4</f>
        <v>127753.96843327035</v>
      </c>
      <c r="H24" s="85">
        <f>'[1]Proy 2023 vs 2022'!AG57*$H$4</f>
        <v>120611.16708780972</v>
      </c>
      <c r="I24" s="85">
        <f>'[1]Proy 2023 vs 2022'!AL57*$I$4</f>
        <v>124881.20023136948</v>
      </c>
      <c r="J24" s="85">
        <f>'[1]Proy 2023 vs 2022'!AQ57*$J$4</f>
        <v>108474.25659197607</v>
      </c>
      <c r="K24" s="82">
        <f t="shared" si="1"/>
        <v>481720.59234442562</v>
      </c>
      <c r="L24" s="84">
        <f>'[1]Proy 2023 vs 2022'!AZ57*$L$4</f>
        <v>131902.48600740204</v>
      </c>
      <c r="M24" s="85">
        <f>'[1]Proy 2023 vs 2022'!BE57*$M$4</f>
        <v>154992.25807933466</v>
      </c>
      <c r="N24" s="85">
        <f>'[1]Proy 2023 vs 2022'!BJ57*$N$4</f>
        <v>185817.13214010463</v>
      </c>
      <c r="O24" s="85">
        <f>'[1]Proy 2023 vs 2022'!BO57*$O$4</f>
        <v>171942.76763019178</v>
      </c>
      <c r="P24" s="85">
        <f>'[1]Proy 2023 vs 2022'!BT57*$P$4</f>
        <v>154008.38338318947</v>
      </c>
      <c r="Q24" s="114">
        <f t="shared" si="2"/>
        <v>798663.02724022255</v>
      </c>
      <c r="R24" s="81">
        <f>'[1]Proy 2023 vs 2022'!CC57*$R$4</f>
        <v>150849.3723027019</v>
      </c>
      <c r="S24" s="81">
        <f>'[1]Proy 2023 vs 2022'!CH57*$S$4</f>
        <v>163282.88978042608</v>
      </c>
      <c r="T24" s="81">
        <f>'[1]Proy 2023 vs 2022'!CM57*$T$4</f>
        <v>189985.03834177522</v>
      </c>
      <c r="U24" s="81">
        <f>'[1]Proy 2023 vs 2022'!CR57*$U$4</f>
        <v>154284.45451501364</v>
      </c>
      <c r="V24" s="98">
        <f t="shared" si="3"/>
        <v>658401.75493991678</v>
      </c>
      <c r="W24" s="81">
        <f>'[1]Proy 2023 vs 2022'!DB57*$W$4</f>
        <v>183314.12996557049</v>
      </c>
      <c r="X24" s="81">
        <f>'[1]Proy 2023 vs 2022'!DG57*$X$4</f>
        <v>225021.39580247377</v>
      </c>
      <c r="Y24" s="81">
        <f>'[1]Proy 2023 vs 2022'!DL57*$Y$4</f>
        <v>175715.84269119782</v>
      </c>
      <c r="Z24" s="81">
        <f>'[1]Proy 2023 vs 2022'!DQ57*$Z$4</f>
        <v>160050.92368173489</v>
      </c>
      <c r="AA24" s="98">
        <f t="shared" si="4"/>
        <v>744102.29214097699</v>
      </c>
      <c r="AB24" s="84">
        <f>'[1]Proy 2023 vs 2022'!DZ57*$AB$4</f>
        <v>168669.77075053006</v>
      </c>
      <c r="AC24" s="85">
        <f>'[1]Proy 2023 vs 2022'!EE57*$AC$4</f>
        <v>182160.0761610466</v>
      </c>
      <c r="AD24" s="85">
        <f>'[1]Proy 2023 vs 2022'!EJ57*$AD$4</f>
        <v>193263.97243448702</v>
      </c>
      <c r="AE24" s="85">
        <f>'[1]Proy 2023 vs 2022'!EO57*$AE$4</f>
        <v>224234.62578816593</v>
      </c>
      <c r="AF24" s="85">
        <f>'[1]Proy 2023 vs 2022'!ET57*$AF$4</f>
        <v>237542.08391430468</v>
      </c>
      <c r="AG24" s="114">
        <f t="shared" si="5"/>
        <v>1005870.5290485343</v>
      </c>
      <c r="AH24" s="85">
        <f>'[1]Proy 2023 vs 2022'!FD57*$AH$4</f>
        <v>230305.6306604264</v>
      </c>
      <c r="AI24" s="85">
        <f>'[1]Proy 2023 vs 2022'!FI57*$AI$4</f>
        <v>200642.82683853104</v>
      </c>
      <c r="AJ24" s="85">
        <f>'[1]Proy 2023 vs 2022'!FN57*$AJ$4</f>
        <v>169973.72364984165</v>
      </c>
      <c r="AK24" s="85">
        <f>'[1]Proy 2023 vs 2022'!FS57*$AK$4</f>
        <v>192814.46290586915</v>
      </c>
      <c r="AL24" s="98">
        <f t="shared" si="6"/>
        <v>793736.64405466814</v>
      </c>
      <c r="AM24" s="84">
        <f>'[1]Proy 2023 vs 2022'!GB57*$AM$4</f>
        <v>176306.95462387259</v>
      </c>
      <c r="AN24" s="85">
        <f>'[1]Proy 2023 vs 2022'!GG57*$AN$4</f>
        <v>182154.10265865491</v>
      </c>
      <c r="AO24" s="85">
        <f>'[1]Proy 2023 vs 2022'!GL57*$AO$4</f>
        <v>180042.04744339397</v>
      </c>
      <c r="AP24" s="85">
        <f>'[1]Proy 2023 vs 2022'!GQ57*$AP$4</f>
        <v>142591.24896267225</v>
      </c>
      <c r="AQ24" s="98">
        <f t="shared" si="7"/>
        <v>681094.35368859372</v>
      </c>
      <c r="AR24" s="84">
        <f>'[1]Proy 2023 vs 2022'!GZ57*$AR$4</f>
        <v>148144.00261750858</v>
      </c>
      <c r="AS24" s="85">
        <f>'[1]Proy 2023 vs 2022'!HE57*$AS$4</f>
        <v>167211.44425909035</v>
      </c>
      <c r="AT24" s="85">
        <f>'[1]Proy 2023 vs 2022'!HJ57*$AT$4</f>
        <v>185448.05282892342</v>
      </c>
      <c r="AU24" s="85">
        <f>'[1]Proy 2023 vs 2022'!HO57*$AU$4</f>
        <v>165177.23977170445</v>
      </c>
      <c r="AV24" s="85">
        <f>'[1]Proy 2023 vs 2022'!HT57*$AV$4</f>
        <v>167308.12015018598</v>
      </c>
      <c r="AW24" s="126">
        <f t="shared" si="8"/>
        <v>833288.85962741275</v>
      </c>
      <c r="AX24" s="84">
        <f>'[1]Proy 2023 vs 2022'!IC57*$AX$4</f>
        <v>170175.092500823</v>
      </c>
      <c r="AY24" s="85">
        <f>'[1]Proy 2023 vs 2022'!IH57*$AY$4</f>
        <v>170149.22353663325</v>
      </c>
      <c r="AZ24" s="85">
        <f>'[1]Proy 2023 vs 2022'!IM57*$AZ$4</f>
        <v>162419.86087996385</v>
      </c>
      <c r="BA24" s="85">
        <f>'[1]Proy 2023 vs 2022'!IR57*$BA$4</f>
        <v>210021.6972664819</v>
      </c>
      <c r="BB24" s="98">
        <f t="shared" si="9"/>
        <v>712765.87418390205</v>
      </c>
      <c r="BC24" s="84">
        <f>'[1]Proy 2023 vs 2022'!JA57*$BC$4</f>
        <v>164542.41694833047</v>
      </c>
      <c r="BD24" s="85">
        <f>'[1]Proy 2023 vs 2022'!JF57*$BD$4</f>
        <v>177898.59737931055</v>
      </c>
      <c r="BE24" s="85">
        <f>'[1]Proy 2023 vs 2022'!JK57*$BE$4</f>
        <v>223202.44652887541</v>
      </c>
      <c r="BF24" s="85">
        <f>'[1]Proy 2023 vs 2022'!JP57*$BF$4</f>
        <v>170413.49588198814</v>
      </c>
      <c r="BG24" s="98">
        <f t="shared" si="10"/>
        <v>736056.95673850458</v>
      </c>
      <c r="BH24" s="84">
        <f>'[1]Proy 2023 vs 2022'!JY57*$BH$4</f>
        <v>167773.11597323377</v>
      </c>
      <c r="BI24" s="85">
        <f>'[1]Proy 2023 vs 2022'!KD57*$BI$4</f>
        <v>274388.85155476048</v>
      </c>
      <c r="BJ24" s="85">
        <f>'[1]Proy 2023 vs 2022'!KI57*$BJ$4</f>
        <v>313392.88950563053</v>
      </c>
      <c r="BK24" s="85">
        <f>'[1]Proy 2023 vs 2022'!KN57*$BK$4</f>
        <v>428331.36571041303</v>
      </c>
      <c r="BL24" s="85">
        <f>'[1]Proy 2023 vs 2022'!KS57*$BL$4</f>
        <v>234448.9836264615</v>
      </c>
      <c r="BM24" s="126">
        <f t="shared" si="11"/>
        <v>1418335.2063704995</v>
      </c>
      <c r="BN24" s="84">
        <f>'[1]Tabla de Proyecciones'!NI53*$BN$4</f>
        <v>125339.85836981039</v>
      </c>
      <c r="BO24" s="85">
        <f>'[1]Tabla de Proyecciones'!NP53*$BO$4</f>
        <v>123490.97068287492</v>
      </c>
      <c r="BP24" s="85">
        <f>'[1]Tabla de Proyecciones'!NW53*$BP$4</f>
        <v>133536.62050012982</v>
      </c>
      <c r="BQ24" s="85">
        <f>'[1]Tabla de Proyecciones'!OD53*$BQ$4</f>
        <v>109143.4388899413</v>
      </c>
      <c r="BR24" s="132">
        <f>'[1]Tabla de Proyecciones'!OI53*$BR$4</f>
        <v>132201.49205134867</v>
      </c>
      <c r="BS24" s="114">
        <f t="shared" si="12"/>
        <v>623712.38049410516</v>
      </c>
    </row>
    <row r="25" spans="1:71">
      <c r="A25" s="5" t="s">
        <v>39</v>
      </c>
      <c r="B25" s="84">
        <f>'[1]Proy 2023 vs 2022'!D58*$B$4</f>
        <v>171262.92325667653</v>
      </c>
      <c r="C25" s="85">
        <f>'[1]Proy 2023 vs 2022'!I58*$C$4</f>
        <v>178875.68321193938</v>
      </c>
      <c r="D25" s="85">
        <f>'[1]Proy 2023 vs 2022'!N58*$D$4</f>
        <v>303117.7912219704</v>
      </c>
      <c r="E25" s="85">
        <f>'[1]Proy 2023 vs 2022'!S58*$E$4</f>
        <v>185775.09452590128</v>
      </c>
      <c r="F25" s="82">
        <f t="shared" si="0"/>
        <v>839031.49221648753</v>
      </c>
      <c r="G25" s="84">
        <f>'[1]Proy 2023 vs 2022'!AB58*$G$4</f>
        <v>172910.17731287022</v>
      </c>
      <c r="H25" s="85">
        <f>'[1]Proy 2023 vs 2022'!AG58*$H$4</f>
        <v>254427.63181406813</v>
      </c>
      <c r="I25" s="85">
        <f>'[1]Proy 2023 vs 2022'!AL58*$I$4</f>
        <v>217481.14525291123</v>
      </c>
      <c r="J25" s="85">
        <f>'[1]Proy 2023 vs 2022'!AQ58*$J$4</f>
        <v>210690.73376468735</v>
      </c>
      <c r="K25" s="82">
        <f t="shared" si="1"/>
        <v>855509.68814453692</v>
      </c>
      <c r="L25" s="84">
        <f>'[1]Proy 2023 vs 2022'!AZ58*$L$4</f>
        <v>170487.32951566673</v>
      </c>
      <c r="M25" s="85">
        <f>'[1]Proy 2023 vs 2022'!BE58*$M$4</f>
        <v>178466.08607234329</v>
      </c>
      <c r="N25" s="85">
        <f>'[1]Proy 2023 vs 2022'!BJ58*$N$4</f>
        <v>213751.56512125782</v>
      </c>
      <c r="O25" s="85">
        <f>'[1]Proy 2023 vs 2022'!BO58*$O$4</f>
        <v>205020.18531681696</v>
      </c>
      <c r="P25" s="85">
        <f>'[1]Proy 2023 vs 2022'!BT58*$P$4</f>
        <v>190301.36794814514</v>
      </c>
      <c r="Q25" s="114">
        <f t="shared" si="2"/>
        <v>958026.53397422982</v>
      </c>
      <c r="R25" s="81">
        <f>'[1]Proy 2023 vs 2022'!CC58*$R$4</f>
        <v>188593.07940117296</v>
      </c>
      <c r="S25" s="81">
        <f>'[1]Proy 2023 vs 2022'!CH58*$S$4</f>
        <v>222891.81841907042</v>
      </c>
      <c r="T25" s="81">
        <f>'[1]Proy 2023 vs 2022'!CM58*$T$4</f>
        <v>208605.36408323466</v>
      </c>
      <c r="U25" s="81">
        <f>'[1]Proy 2023 vs 2022'!CR58*$U$4</f>
        <v>219564.28536848965</v>
      </c>
      <c r="V25" s="98">
        <f t="shared" si="3"/>
        <v>839654.54727196775</v>
      </c>
      <c r="W25" s="81">
        <f>'[1]Proy 2023 vs 2022'!DB58*$W$4</f>
        <v>237838.95807312056</v>
      </c>
      <c r="X25" s="81">
        <f>'[1]Proy 2023 vs 2022'!DG58*$X$4</f>
        <v>286898.22579787869</v>
      </c>
      <c r="Y25" s="81">
        <f>'[1]Proy 2023 vs 2022'!DL58*$Y$4</f>
        <v>214667.44084690983</v>
      </c>
      <c r="Z25" s="81">
        <f>'[1]Proy 2023 vs 2022'!DQ58*$Z$4</f>
        <v>222770.91048656794</v>
      </c>
      <c r="AA25" s="98">
        <f t="shared" si="4"/>
        <v>962175.53520447714</v>
      </c>
      <c r="AB25" s="84">
        <f>'[1]Proy 2023 vs 2022'!DZ58*$AB$4</f>
        <v>240300.60633449041</v>
      </c>
      <c r="AC25" s="85">
        <f>'[1]Proy 2023 vs 2022'!EE58*$AC$4</f>
        <v>226185.43539268791</v>
      </c>
      <c r="AD25" s="85">
        <f>'[1]Proy 2023 vs 2022'!EJ58*$AD$4</f>
        <v>257721.14464811599</v>
      </c>
      <c r="AE25" s="85">
        <f>'[1]Proy 2023 vs 2022'!EO58*$AE$4</f>
        <v>241635.10869353192</v>
      </c>
      <c r="AF25" s="85">
        <f>'[1]Proy 2023 vs 2022'!ET58*$AF$4</f>
        <v>252278.61591691262</v>
      </c>
      <c r="AG25" s="114">
        <f t="shared" si="5"/>
        <v>1218120.910985739</v>
      </c>
      <c r="AH25" s="85">
        <f>'[1]Proy 2023 vs 2022'!FD58*$AH$4</f>
        <v>222824.38365802806</v>
      </c>
      <c r="AI25" s="85">
        <f>'[1]Proy 2023 vs 2022'!FI58*$AI$4</f>
        <v>254730.33947674301</v>
      </c>
      <c r="AJ25" s="85">
        <f>'[1]Proy 2023 vs 2022'!FN58*$AJ$4</f>
        <v>234378.34408378473</v>
      </c>
      <c r="AK25" s="85">
        <f>'[1]Proy 2023 vs 2022'!FS58*$AK$4</f>
        <v>315229.90208732319</v>
      </c>
      <c r="AL25" s="98">
        <f t="shared" si="6"/>
        <v>1027162.969305879</v>
      </c>
      <c r="AM25" s="84">
        <f>'[1]Proy 2023 vs 2022'!GB58*$AM$4</f>
        <v>359697.4738874514</v>
      </c>
      <c r="AN25" s="85">
        <f>'[1]Proy 2023 vs 2022'!GG58*$AN$4</f>
        <v>321093.29114464129</v>
      </c>
      <c r="AO25" s="85">
        <f>'[1]Proy 2023 vs 2022'!GL58*$AO$4</f>
        <v>325101.90637721407</v>
      </c>
      <c r="AP25" s="85">
        <f>'[1]Proy 2023 vs 2022'!GQ58*$AP$4</f>
        <v>308087.71542822913</v>
      </c>
      <c r="AQ25" s="98">
        <f t="shared" si="7"/>
        <v>1313980.386837536</v>
      </c>
      <c r="AR25" s="84">
        <f>'[1]Proy 2023 vs 2022'!GZ58*$AR$4</f>
        <v>242267.85884116718</v>
      </c>
      <c r="AS25" s="85">
        <f>'[1]Proy 2023 vs 2022'!HE58*$AS$4</f>
        <v>233535.34816170603</v>
      </c>
      <c r="AT25" s="85">
        <f>'[1]Proy 2023 vs 2022'!HJ58*$AT$4</f>
        <v>266862.56488272006</v>
      </c>
      <c r="AU25" s="85">
        <f>'[1]Proy 2023 vs 2022'!HO58*$AU$4</f>
        <v>238928.7732524937</v>
      </c>
      <c r="AV25" s="85">
        <f>'[1]Proy 2023 vs 2022'!HT58*$AV$4</f>
        <v>229125.03805889285</v>
      </c>
      <c r="AW25" s="126">
        <f t="shared" si="8"/>
        <v>1210719.5831969797</v>
      </c>
      <c r="AX25" s="84">
        <f>'[1]Proy 2023 vs 2022'!IC58*$AX$4</f>
        <v>258588.55447769846</v>
      </c>
      <c r="AY25" s="85">
        <f>'[1]Proy 2023 vs 2022'!IH58*$AY$4</f>
        <v>303282.25649685448</v>
      </c>
      <c r="AZ25" s="85">
        <f>'[1]Proy 2023 vs 2022'!IM58*$AZ$4</f>
        <v>358646.98543927178</v>
      </c>
      <c r="BA25" s="85">
        <f>'[1]Proy 2023 vs 2022'!IR58*$BA$4</f>
        <v>326726.11385913321</v>
      </c>
      <c r="BB25" s="98">
        <f t="shared" si="9"/>
        <v>1247243.910272958</v>
      </c>
      <c r="BC25" s="84">
        <f>'[1]Proy 2023 vs 2022'!JA58*$BC$4</f>
        <v>225717.37928066467</v>
      </c>
      <c r="BD25" s="85">
        <f>'[1]Proy 2023 vs 2022'!JF58*$BD$4</f>
        <v>217411.46245650764</v>
      </c>
      <c r="BE25" s="85">
        <f>'[1]Proy 2023 vs 2022'!JK58*$BE$4</f>
        <v>302918.78955238912</v>
      </c>
      <c r="BF25" s="85">
        <f>'[1]Proy 2023 vs 2022'!JP58*$BF$4</f>
        <v>242651.94739493905</v>
      </c>
      <c r="BG25" s="98">
        <f t="shared" si="10"/>
        <v>988699.57868450054</v>
      </c>
      <c r="BH25" s="84">
        <f>'[1]Proy 2023 vs 2022'!JY58*$BH$4</f>
        <v>312374.43953261746</v>
      </c>
      <c r="BI25" s="85">
        <f>'[1]Proy 2023 vs 2022'!KD58*$BI$4</f>
        <v>394109.42803677596</v>
      </c>
      <c r="BJ25" s="85">
        <f>'[1]Proy 2023 vs 2022'!KI58*$BJ$4</f>
        <v>542992.7636647633</v>
      </c>
      <c r="BK25" s="85">
        <f>'[1]Proy 2023 vs 2022'!KN58*$BK$4</f>
        <v>757832.2878297948</v>
      </c>
      <c r="BL25" s="85">
        <f>'[1]Proy 2023 vs 2022'!KS58*$BL$4</f>
        <v>322433.62354353548</v>
      </c>
      <c r="BM25" s="126">
        <f t="shared" si="11"/>
        <v>2329742.5426074872</v>
      </c>
      <c r="BN25" s="84">
        <f>'[1]Tabla de Proyecciones'!NI54*$BN$4</f>
        <v>274173.04250723997</v>
      </c>
      <c r="BO25" s="85">
        <f>'[1]Tabla de Proyecciones'!NP54*$BO$4</f>
        <v>269017.57779024204</v>
      </c>
      <c r="BP25" s="85">
        <f>'[1]Tabla de Proyecciones'!NW54*$BP$4</f>
        <v>221313.4332243836</v>
      </c>
      <c r="BQ25" s="85">
        <f>'[1]Tabla de Proyecciones'!OD54*$BQ$4</f>
        <v>218647.03241859213</v>
      </c>
      <c r="BR25" s="132">
        <f>'[1]Tabla de Proyecciones'!OI54*$BR$4</f>
        <v>253749.81569232064</v>
      </c>
      <c r="BS25" s="114">
        <f t="shared" si="12"/>
        <v>1236900.9016327783</v>
      </c>
    </row>
    <row r="26" spans="1:71">
      <c r="A26" s="5" t="s">
        <v>40</v>
      </c>
      <c r="B26" s="84">
        <f>'[1]Proy 2023 vs 2022'!D59*$B$4</f>
        <v>99622.08156595398</v>
      </c>
      <c r="C26" s="85">
        <f>'[1]Proy 2023 vs 2022'!I59*$C$4</f>
        <v>113371.47650345147</v>
      </c>
      <c r="D26" s="85">
        <f>'[1]Proy 2023 vs 2022'!N59*$D$4</f>
        <v>128943.62595610035</v>
      </c>
      <c r="E26" s="85">
        <f>'[1]Proy 2023 vs 2022'!S59*$E$4</f>
        <v>83317.795605092411</v>
      </c>
      <c r="F26" s="82">
        <f t="shared" si="0"/>
        <v>425254.97963059822</v>
      </c>
      <c r="G26" s="84">
        <f>'[1]Proy 2023 vs 2022'!AB59*$G$4</f>
        <v>85332.178594679426</v>
      </c>
      <c r="H26" s="85">
        <f>'[1]Proy 2023 vs 2022'!AG59*$H$4</f>
        <v>105830.17493797546</v>
      </c>
      <c r="I26" s="85">
        <f>'[1]Proy 2023 vs 2022'!AL59*$I$4</f>
        <v>120337.28596660987</v>
      </c>
      <c r="J26" s="85">
        <f>'[1]Proy 2023 vs 2022'!AQ59*$J$4</f>
        <v>100073.10776492892</v>
      </c>
      <c r="K26" s="82">
        <f t="shared" si="1"/>
        <v>411572.74726419372</v>
      </c>
      <c r="L26" s="84">
        <f>'[1]Proy 2023 vs 2022'!AZ59*$L$4</f>
        <v>102271.49484114801</v>
      </c>
      <c r="M26" s="85">
        <f>'[1]Proy 2023 vs 2022'!BE59*$M$4</f>
        <v>119253.55704634293</v>
      </c>
      <c r="N26" s="85">
        <f>'[1]Proy 2023 vs 2022'!BJ59*$N$4</f>
        <v>147758.06825255111</v>
      </c>
      <c r="O26" s="85">
        <f>'[1]Proy 2023 vs 2022'!BO59*$O$4</f>
        <v>111105.27078382202</v>
      </c>
      <c r="P26" s="85">
        <f>'[1]Proy 2023 vs 2022'!BT59*$P$4</f>
        <v>128097.01795198985</v>
      </c>
      <c r="Q26" s="114">
        <f t="shared" si="2"/>
        <v>608485.40887585399</v>
      </c>
      <c r="R26" s="81">
        <f>'[1]Proy 2023 vs 2022'!CC59*$R$4</f>
        <v>142944.87350916723</v>
      </c>
      <c r="S26" s="81">
        <f>'[1]Proy 2023 vs 2022'!CH59*$S$4</f>
        <v>153679.4202511645</v>
      </c>
      <c r="T26" s="81">
        <f>'[1]Proy 2023 vs 2022'!CM59*$T$4</f>
        <v>152984.81547838464</v>
      </c>
      <c r="U26" s="81">
        <f>'[1]Proy 2023 vs 2022'!CR59*$U$4</f>
        <v>129429.28977381428</v>
      </c>
      <c r="V26" s="98">
        <f t="shared" si="3"/>
        <v>579038.39901253057</v>
      </c>
      <c r="W26" s="81">
        <f>'[1]Proy 2023 vs 2022'!DB59*$W$4</f>
        <v>154586.83542414117</v>
      </c>
      <c r="X26" s="81">
        <f>'[1]Proy 2023 vs 2022'!DG59*$X$4</f>
        <v>188838.6333139785</v>
      </c>
      <c r="Y26" s="81">
        <f>'[1]Proy 2023 vs 2022'!DL59*$Y$4</f>
        <v>140654.16729464295</v>
      </c>
      <c r="Z26" s="81">
        <f>'[1]Proy 2023 vs 2022'!DQ59*$Z$4</f>
        <v>139852.78638454221</v>
      </c>
      <c r="AA26" s="98">
        <f t="shared" si="4"/>
        <v>623932.42241730483</v>
      </c>
      <c r="AB26" s="84">
        <f>'[1]Proy 2023 vs 2022'!DZ59*$AB$4</f>
        <v>150733.68179184035</v>
      </c>
      <c r="AC26" s="85">
        <f>'[1]Proy 2023 vs 2022'!EE59*$AC$4</f>
        <v>158675.68494457539</v>
      </c>
      <c r="AD26" s="85">
        <f>'[1]Proy 2023 vs 2022'!EJ59*$AD$4</f>
        <v>173374.39325876726</v>
      </c>
      <c r="AE26" s="85">
        <f>'[1]Proy 2023 vs 2022'!EO59*$AE$4</f>
        <v>156336.7521602216</v>
      </c>
      <c r="AF26" s="85">
        <f>'[1]Proy 2023 vs 2022'!ET59*$AF$4</f>
        <v>186222.48293502152</v>
      </c>
      <c r="AG26" s="114">
        <f t="shared" si="5"/>
        <v>825342.99509042618</v>
      </c>
      <c r="AH26" s="85">
        <f>'[1]Proy 2023 vs 2022'!FD59*$AH$4</f>
        <v>179776.71297385267</v>
      </c>
      <c r="AI26" s="85">
        <f>'[1]Proy 2023 vs 2022'!FI59*$AI$4</f>
        <v>179322.69093963644</v>
      </c>
      <c r="AJ26" s="85">
        <f>'[1]Proy 2023 vs 2022'!FN59*$AJ$4</f>
        <v>178406.31012828191</v>
      </c>
      <c r="AK26" s="85">
        <f>'[1]Proy 2023 vs 2022'!FS59*$AK$4</f>
        <v>185095.42741411499</v>
      </c>
      <c r="AL26" s="98">
        <f t="shared" si="6"/>
        <v>722601.14145588595</v>
      </c>
      <c r="AM26" s="84">
        <f>'[1]Proy 2023 vs 2022'!GB59*$AM$4</f>
        <v>180158.74509231871</v>
      </c>
      <c r="AN26" s="85">
        <f>'[1]Proy 2023 vs 2022'!GG59*$AN$4</f>
        <v>140134.94266539198</v>
      </c>
      <c r="AO26" s="85">
        <f>'[1]Proy 2023 vs 2022'!GL59*$AO$4</f>
        <v>117263.09953907678</v>
      </c>
      <c r="AP26" s="85">
        <f>'[1]Proy 2023 vs 2022'!GQ59*$AP$4</f>
        <v>122728.47822098492</v>
      </c>
      <c r="AQ26" s="98">
        <f t="shared" si="7"/>
        <v>560285.26551777241</v>
      </c>
      <c r="AR26" s="84">
        <f>'[1]Proy 2023 vs 2022'!GZ59*$AR$4</f>
        <v>101721.79301909555</v>
      </c>
      <c r="AS26" s="85">
        <f>'[1]Proy 2023 vs 2022'!HE59*$AS$4</f>
        <v>126009.6864125048</v>
      </c>
      <c r="AT26" s="85">
        <f>'[1]Proy 2023 vs 2022'!HJ59*$AT$4</f>
        <v>153213.60984045989</v>
      </c>
      <c r="AU26" s="85">
        <f>'[1]Proy 2023 vs 2022'!HO59*$AU$4</f>
        <v>126042.35219920831</v>
      </c>
      <c r="AV26" s="85">
        <f>'[1]Proy 2023 vs 2022'!HT59*$AV$4</f>
        <v>120375.01208364984</v>
      </c>
      <c r="AW26" s="126">
        <f t="shared" si="8"/>
        <v>627362.45355491841</v>
      </c>
      <c r="AX26" s="84">
        <f>'[1]Proy 2023 vs 2022'!IC59*$AX$4</f>
        <v>115658.23506585155</v>
      </c>
      <c r="AY26" s="85">
        <f>'[1]Proy 2023 vs 2022'!IH59*$AY$4</f>
        <v>146618.05448668831</v>
      </c>
      <c r="AZ26" s="85">
        <f>'[1]Proy 2023 vs 2022'!IM59*$AZ$4</f>
        <v>147735.50835595012</v>
      </c>
      <c r="BA26" s="85">
        <f>'[1]Proy 2023 vs 2022'!IR59*$BA$4</f>
        <v>175265.44004483064</v>
      </c>
      <c r="BB26" s="98">
        <f t="shared" si="9"/>
        <v>585277.23795332061</v>
      </c>
      <c r="BC26" s="84">
        <f>'[1]Proy 2023 vs 2022'!JA59*$BC$4</f>
        <v>115366.551291204</v>
      </c>
      <c r="BD26" s="85">
        <f>'[1]Proy 2023 vs 2022'!JF59*$BD$4</f>
        <v>109040.2649522782</v>
      </c>
      <c r="BE26" s="85">
        <f>'[1]Proy 2023 vs 2022'!JK59*$BE$4</f>
        <v>176707.18631762359</v>
      </c>
      <c r="BF26" s="85">
        <f>'[1]Proy 2023 vs 2022'!JP59*$BF$4</f>
        <v>120323.38699589523</v>
      </c>
      <c r="BG26" s="98">
        <f t="shared" si="10"/>
        <v>521437.38955700101</v>
      </c>
      <c r="BH26" s="84">
        <f>'[1]Proy 2023 vs 2022'!JY59*$BH$4</f>
        <v>117805.80999853837</v>
      </c>
      <c r="BI26" s="85">
        <f>'[1]Proy 2023 vs 2022'!KD59*$BI$4</f>
        <v>186260.66138154452</v>
      </c>
      <c r="BJ26" s="85">
        <f>'[1]Proy 2023 vs 2022'!KI59*$BJ$4</f>
        <v>247692.77435625973</v>
      </c>
      <c r="BK26" s="85">
        <f>'[1]Proy 2023 vs 2022'!KN59*$BK$4</f>
        <v>338092.39115736936</v>
      </c>
      <c r="BL26" s="85">
        <f>'[1]Proy 2023 vs 2022'!KS59*$BL$4</f>
        <v>193265.46640413324</v>
      </c>
      <c r="BM26" s="126">
        <f t="shared" si="11"/>
        <v>1083117.1032978452</v>
      </c>
      <c r="BN26" s="84">
        <f>'[1]Tabla de Proyecciones'!NI55*$BN$4</f>
        <v>138239.05942436427</v>
      </c>
      <c r="BO26" s="85">
        <f>'[1]Tabla de Proyecciones'!NP55*$BO$4</f>
        <v>120415.75915906316</v>
      </c>
      <c r="BP26" s="85">
        <f>'[1]Tabla de Proyecciones'!NW55*$BP$4</f>
        <v>99427.138304102962</v>
      </c>
      <c r="BQ26" s="85">
        <f>'[1]Tabla de Proyecciones'!OD55*$BQ$4</f>
        <v>101574.98142046346</v>
      </c>
      <c r="BR26" s="132">
        <f>'[1]Tabla de Proyecciones'!OI55*$BR$4</f>
        <v>106767.0790092844</v>
      </c>
      <c r="BS26" s="114">
        <f t="shared" si="12"/>
        <v>566424.01731727831</v>
      </c>
    </row>
    <row r="27" spans="1:71">
      <c r="A27" s="5" t="s">
        <v>41</v>
      </c>
      <c r="B27" s="84">
        <f>'[1]Proy 2023 vs 2022'!D60*$B$4</f>
        <v>170903.49393545673</v>
      </c>
      <c r="C27" s="85">
        <f>'[1]Proy 2023 vs 2022'!I60*$C$4</f>
        <v>160976.1472747458</v>
      </c>
      <c r="D27" s="85">
        <f>'[1]Proy 2023 vs 2022'!N60*$D$4</f>
        <v>229809.02098538348</v>
      </c>
      <c r="E27" s="85">
        <f>'[1]Proy 2023 vs 2022'!S60*$E$4</f>
        <v>239393.71937598844</v>
      </c>
      <c r="F27" s="82">
        <f t="shared" si="0"/>
        <v>801082.38157157449</v>
      </c>
      <c r="G27" s="84">
        <f>'[1]Proy 2023 vs 2022'!AB60*$G$4</f>
        <v>271801.52647395886</v>
      </c>
      <c r="H27" s="85">
        <f>'[1]Proy 2023 vs 2022'!AG60*$H$4</f>
        <v>255285.01200614922</v>
      </c>
      <c r="I27" s="85">
        <f>'[1]Proy 2023 vs 2022'!AL60*$I$4</f>
        <v>294819.54201373796</v>
      </c>
      <c r="J27" s="85">
        <f>'[1]Proy 2023 vs 2022'!AQ60*$J$4</f>
        <v>290032.14957761392</v>
      </c>
      <c r="K27" s="82">
        <f t="shared" si="1"/>
        <v>1111938.2300714599</v>
      </c>
      <c r="L27" s="84">
        <f>'[1]Proy 2023 vs 2022'!AZ60*$L$4</f>
        <v>214205.60010349107</v>
      </c>
      <c r="M27" s="85">
        <f>'[1]Proy 2023 vs 2022'!BE60*$M$4</f>
        <v>216952.12158702943</v>
      </c>
      <c r="N27" s="85">
        <f>'[1]Proy 2023 vs 2022'!BJ60*$N$4</f>
        <v>247674.02716064535</v>
      </c>
      <c r="O27" s="85">
        <f>'[1]Proy 2023 vs 2022'!BO60*$O$4</f>
        <v>246594.72179705105</v>
      </c>
      <c r="P27" s="85">
        <f>'[1]Proy 2023 vs 2022'!BT60*$P$4</f>
        <v>233757.87450099035</v>
      </c>
      <c r="Q27" s="114">
        <f t="shared" si="2"/>
        <v>1159184.3451492072</v>
      </c>
      <c r="R27" s="81">
        <f>'[1]Proy 2023 vs 2022'!CC60*$R$4</f>
        <v>245491.86196986385</v>
      </c>
      <c r="S27" s="81">
        <f>'[1]Proy 2023 vs 2022'!CH60*$S$4</f>
        <v>267674.54626647575</v>
      </c>
      <c r="T27" s="81">
        <f>'[1]Proy 2023 vs 2022'!CM60*$T$4</f>
        <v>245385.82617079551</v>
      </c>
      <c r="U27" s="81">
        <f>'[1]Proy 2023 vs 2022'!CR60*$U$4</f>
        <v>219974.69745562444</v>
      </c>
      <c r="V27" s="98">
        <f t="shared" si="3"/>
        <v>978526.93186275952</v>
      </c>
      <c r="W27" s="81">
        <f>'[1]Proy 2023 vs 2022'!DB60*$W$4</f>
        <v>280784.49827964837</v>
      </c>
      <c r="X27" s="81">
        <f>'[1]Proy 2023 vs 2022'!DG60*$X$4</f>
        <v>341255.19475066225</v>
      </c>
      <c r="Y27" s="81">
        <f>'[1]Proy 2023 vs 2022'!DL60*$Y$4</f>
        <v>239963.74497261542</v>
      </c>
      <c r="Z27" s="81">
        <f>'[1]Proy 2023 vs 2022'!DQ60*$Z$4</f>
        <v>248257.25111712812</v>
      </c>
      <c r="AA27" s="98">
        <f t="shared" si="4"/>
        <v>1110260.689120054</v>
      </c>
      <c r="AB27" s="84">
        <f>'[1]Proy 2023 vs 2022'!DZ60*$AB$4</f>
        <v>272613.75447561359</v>
      </c>
      <c r="AC27" s="85">
        <f>'[1]Proy 2023 vs 2022'!EE60*$AC$4</f>
        <v>291990.78131271992</v>
      </c>
      <c r="AD27" s="85">
        <f>'[1]Proy 2023 vs 2022'!EJ60*$AD$4</f>
        <v>290815.11966508819</v>
      </c>
      <c r="AE27" s="85">
        <f>'[1]Proy 2023 vs 2022'!EO60*$AE$4</f>
        <v>266545.70626887184</v>
      </c>
      <c r="AF27" s="85">
        <f>'[1]Proy 2023 vs 2022'!ET60*$AF$4</f>
        <v>276129.47145600634</v>
      </c>
      <c r="AG27" s="114">
        <f t="shared" si="5"/>
        <v>1398094.8331782999</v>
      </c>
      <c r="AH27" s="85">
        <f>'[1]Proy 2023 vs 2022'!FD60*$AH$4</f>
        <v>291616.93241096335</v>
      </c>
      <c r="AI27" s="85">
        <f>'[1]Proy 2023 vs 2022'!FI60*$AI$4</f>
        <v>288916.14730218024</v>
      </c>
      <c r="AJ27" s="85">
        <f>'[1]Proy 2023 vs 2022'!FN60*$AJ$4</f>
        <v>279176.21912968799</v>
      </c>
      <c r="AK27" s="85">
        <f>'[1]Proy 2023 vs 2022'!FS60*$AK$4</f>
        <v>296209.83371630183</v>
      </c>
      <c r="AL27" s="98">
        <f t="shared" si="6"/>
        <v>1155919.1325591335</v>
      </c>
      <c r="AM27" s="84">
        <f>'[1]Proy 2023 vs 2022'!GB60*$AM$4</f>
        <v>294868.03251215821</v>
      </c>
      <c r="AN27" s="85">
        <f>'[1]Proy 2023 vs 2022'!GG60*$AN$4</f>
        <v>280815.88196427573</v>
      </c>
      <c r="AO27" s="85">
        <f>'[1]Proy 2023 vs 2022'!GL60*$AO$4</f>
        <v>267016.43004656059</v>
      </c>
      <c r="AP27" s="85">
        <f>'[1]Proy 2023 vs 2022'!GQ60*$AP$4</f>
        <v>264783.75524086499</v>
      </c>
      <c r="AQ27" s="98">
        <f t="shared" si="7"/>
        <v>1107484.0997638595</v>
      </c>
      <c r="AR27" s="84">
        <f>'[1]Proy 2023 vs 2022'!GZ60*$AR$4</f>
        <v>261811.91641954114</v>
      </c>
      <c r="AS27" s="85">
        <f>'[1]Proy 2023 vs 2022'!HE60*$AS$4</f>
        <v>254790.45878467354</v>
      </c>
      <c r="AT27" s="85">
        <f>'[1]Proy 2023 vs 2022'!HJ60*$AT$4</f>
        <v>297122.51607938332</v>
      </c>
      <c r="AU27" s="85">
        <f>'[1]Proy 2023 vs 2022'!HO60*$AU$4</f>
        <v>250377.58688666462</v>
      </c>
      <c r="AV27" s="85">
        <f>'[1]Proy 2023 vs 2022'!HT60*$AV$4</f>
        <v>260386.37550219832</v>
      </c>
      <c r="AW27" s="126">
        <f t="shared" si="8"/>
        <v>1324488.8536724609</v>
      </c>
      <c r="AX27" s="84">
        <f>'[1]Proy 2023 vs 2022'!IC60*$AX$4</f>
        <v>246797.034380831</v>
      </c>
      <c r="AY27" s="85">
        <f>'[1]Proy 2023 vs 2022'!IH60*$AY$4</f>
        <v>248483.94846572581</v>
      </c>
      <c r="AZ27" s="85">
        <f>'[1]Proy 2023 vs 2022'!IM60*$AZ$4</f>
        <v>269632.55738261994</v>
      </c>
      <c r="BA27" s="85">
        <f>'[1]Proy 2023 vs 2022'!IR60*$BA$4</f>
        <v>294768.59933492146</v>
      </c>
      <c r="BB27" s="98">
        <f t="shared" si="9"/>
        <v>1059682.1395640983</v>
      </c>
      <c r="BC27" s="84">
        <f>'[1]Proy 2023 vs 2022'!JA60*$BC$4</f>
        <v>253999.53289045172</v>
      </c>
      <c r="BD27" s="85">
        <f>'[1]Proy 2023 vs 2022'!JF60*$BD$4</f>
        <v>284068.06957789877</v>
      </c>
      <c r="BE27" s="85">
        <f>'[1]Proy 2023 vs 2022'!JK60*$BE$4</f>
        <v>349317.36106347706</v>
      </c>
      <c r="BF27" s="85">
        <f>'[1]Proy 2023 vs 2022'!JP60*$BF$4</f>
        <v>304598.38248262159</v>
      </c>
      <c r="BG27" s="98">
        <f t="shared" si="10"/>
        <v>1191983.3460144491</v>
      </c>
      <c r="BH27" s="84">
        <f>'[1]Proy 2023 vs 2022'!JY60*$BH$4</f>
        <v>326471.16672751337</v>
      </c>
      <c r="BI27" s="85">
        <f>'[1]Proy 2023 vs 2022'!KD60*$BI$4</f>
        <v>403939.3666677138</v>
      </c>
      <c r="BJ27" s="85">
        <f>'[1]Proy 2023 vs 2022'!KI60*$BJ$4</f>
        <v>546427.33456794068</v>
      </c>
      <c r="BK27" s="85">
        <f>'[1]Proy 2023 vs 2022'!KN60*$BK$4</f>
        <v>852308.62565505516</v>
      </c>
      <c r="BL27" s="85">
        <f>'[1]Proy 2023 vs 2022'!KS60*$BL$4</f>
        <v>334315.77608825162</v>
      </c>
      <c r="BM27" s="126">
        <f t="shared" si="11"/>
        <v>2463462.2697064746</v>
      </c>
      <c r="BN27" s="84">
        <f>'[1]Tabla de Proyecciones'!NI56*$BN$4</f>
        <v>209886.14355929129</v>
      </c>
      <c r="BO27" s="85">
        <f>'[1]Tabla de Proyecciones'!NP56*$BO$4</f>
        <v>241823.89869975907</v>
      </c>
      <c r="BP27" s="85">
        <f>'[1]Tabla de Proyecciones'!NW56*$BP$4</f>
        <v>240501.69249109761</v>
      </c>
      <c r="BQ27" s="85">
        <f>'[1]Tabla de Proyecciones'!OD56*$BQ$4</f>
        <v>213135.63743308309</v>
      </c>
      <c r="BR27" s="132">
        <f>'[1]Tabla de Proyecciones'!OI56*$BR$4</f>
        <v>223308.34330784366</v>
      </c>
      <c r="BS27" s="114">
        <f t="shared" si="12"/>
        <v>1128655.7154910746</v>
      </c>
    </row>
    <row r="28" spans="1:71">
      <c r="A28" s="5" t="s">
        <v>42</v>
      </c>
      <c r="B28" s="84">
        <f>'[1]Proy 2023 vs 2022'!D61*$B$4</f>
        <v>178037.10498503686</v>
      </c>
      <c r="C28" s="85">
        <f>'[1]Proy 2023 vs 2022'!I61*$C$4</f>
        <v>157076.88486814511</v>
      </c>
      <c r="D28" s="85">
        <f>'[1]Proy 2023 vs 2022'!N61*$D$4</f>
        <v>220270.02684595843</v>
      </c>
      <c r="E28" s="85">
        <f>'[1]Proy 2023 vs 2022'!S61*$E$4</f>
        <v>199707.06794670911</v>
      </c>
      <c r="F28" s="82">
        <f t="shared" si="0"/>
        <v>755091.08464584954</v>
      </c>
      <c r="G28" s="84">
        <f>'[1]Proy 2023 vs 2022'!AB61*$G$4</f>
        <v>207812.8556235944</v>
      </c>
      <c r="H28" s="85">
        <f>'[1]Proy 2023 vs 2022'!AG61*$H$4</f>
        <v>246076.04649230998</v>
      </c>
      <c r="I28" s="85">
        <f>'[1]Proy 2023 vs 2022'!AL61*$I$4</f>
        <v>278700.40810705611</v>
      </c>
      <c r="J28" s="85">
        <f>'[1]Proy 2023 vs 2022'!AQ61*$J$4</f>
        <v>299797.83702464926</v>
      </c>
      <c r="K28" s="82">
        <f t="shared" si="1"/>
        <v>1032387.1472476098</v>
      </c>
      <c r="L28" s="84">
        <f>'[1]Proy 2023 vs 2022'!AZ61*$L$4</f>
        <v>215957.4593047277</v>
      </c>
      <c r="M28" s="85">
        <f>'[1]Proy 2023 vs 2022'!BE61*$M$4</f>
        <v>230794.21038181297</v>
      </c>
      <c r="N28" s="85">
        <f>'[1]Proy 2023 vs 2022'!BJ61*$N$4</f>
        <v>270526.25061036384</v>
      </c>
      <c r="O28" s="85">
        <f>'[1]Proy 2023 vs 2022'!BO61*$O$4</f>
        <v>232771.25293073591</v>
      </c>
      <c r="P28" s="85">
        <f>'[1]Proy 2023 vs 2022'!BT61*$P$4</f>
        <v>231800.25886802629</v>
      </c>
      <c r="Q28" s="114">
        <f t="shared" si="2"/>
        <v>1181849.4320956666</v>
      </c>
      <c r="R28" s="81">
        <f>'[1]Proy 2023 vs 2022'!CC61*$R$4</f>
        <v>225681.25899814325</v>
      </c>
      <c r="S28" s="81">
        <f>'[1]Proy 2023 vs 2022'!CH61*$S$4</f>
        <v>259221.0215375899</v>
      </c>
      <c r="T28" s="81">
        <f>'[1]Proy 2023 vs 2022'!CM61*$T$4</f>
        <v>227651.34399285185</v>
      </c>
      <c r="U28" s="81">
        <f>'[1]Proy 2023 vs 2022'!CR61*$U$4</f>
        <v>225546.98093504176</v>
      </c>
      <c r="V28" s="98">
        <f t="shared" si="3"/>
        <v>938100.60546362679</v>
      </c>
      <c r="W28" s="81">
        <f>'[1]Proy 2023 vs 2022'!DB61*$W$4</f>
        <v>277522.35314235662</v>
      </c>
      <c r="X28" s="81">
        <f>'[1]Proy 2023 vs 2022'!DG61*$X$4</f>
        <v>307178.57027543499</v>
      </c>
      <c r="Y28" s="81">
        <f>'[1]Proy 2023 vs 2022'!DL61*$Y$4</f>
        <v>244537.56820368092</v>
      </c>
      <c r="Z28" s="81">
        <f>'[1]Proy 2023 vs 2022'!DQ61*$Z$4</f>
        <v>243237.61210438146</v>
      </c>
      <c r="AA28" s="98">
        <f t="shared" si="4"/>
        <v>1072476.1037258541</v>
      </c>
      <c r="AB28" s="84">
        <f>'[1]Proy 2023 vs 2022'!DZ61*$AB$4</f>
        <v>242799.20771249887</v>
      </c>
      <c r="AC28" s="85">
        <f>'[1]Proy 2023 vs 2022'!EE61*$AC$4</f>
        <v>243521.1778170687</v>
      </c>
      <c r="AD28" s="85">
        <f>'[1]Proy 2023 vs 2022'!EJ61*$AD$4</f>
        <v>269012.05668134789</v>
      </c>
      <c r="AE28" s="85">
        <f>'[1]Proy 2023 vs 2022'!EO61*$AE$4</f>
        <v>251106.31520738208</v>
      </c>
      <c r="AF28" s="85">
        <f>'[1]Proy 2023 vs 2022'!ET61*$AF$4</f>
        <v>277306.37593307358</v>
      </c>
      <c r="AG28" s="114">
        <f t="shared" si="5"/>
        <v>1283745.1333513712</v>
      </c>
      <c r="AH28" s="85">
        <f>'[1]Proy 2023 vs 2022'!FD61*$AH$4</f>
        <v>251222.70417064408</v>
      </c>
      <c r="AI28" s="85">
        <f>'[1]Proy 2023 vs 2022'!FI61*$AI$4</f>
        <v>272703.92820502829</v>
      </c>
      <c r="AJ28" s="85">
        <f>'[1]Proy 2023 vs 2022'!FN61*$AJ$4</f>
        <v>246611.58093144617</v>
      </c>
      <c r="AK28" s="85">
        <f>'[1]Proy 2023 vs 2022'!FS61*$AK$4</f>
        <v>280936.97781427973</v>
      </c>
      <c r="AL28" s="98">
        <f t="shared" si="6"/>
        <v>1051475.1911213982</v>
      </c>
      <c r="AM28" s="84">
        <f>'[1]Proy 2023 vs 2022'!GB61*$AM$4</f>
        <v>283483.0738664029</v>
      </c>
      <c r="AN28" s="85">
        <f>'[1]Proy 2023 vs 2022'!GG61*$AN$4</f>
        <v>278662.04588463041</v>
      </c>
      <c r="AO28" s="85">
        <f>'[1]Proy 2023 vs 2022'!GL61*$AO$4</f>
        <v>268936.21385660494</v>
      </c>
      <c r="AP28" s="85">
        <f>'[1]Proy 2023 vs 2022'!GQ61*$AP$4</f>
        <v>247548.0530946347</v>
      </c>
      <c r="AQ28" s="98">
        <f t="shared" si="7"/>
        <v>1078629.386702273</v>
      </c>
      <c r="AR28" s="84">
        <f>'[1]Proy 2023 vs 2022'!GZ61*$AR$4</f>
        <v>243702.03525292</v>
      </c>
      <c r="AS28" s="85">
        <f>'[1]Proy 2023 vs 2022'!HE61*$AS$4</f>
        <v>245089.54294314393</v>
      </c>
      <c r="AT28" s="85">
        <f>'[1]Proy 2023 vs 2022'!HJ61*$AT$4</f>
        <v>231184.36204939676</v>
      </c>
      <c r="AU28" s="85">
        <f>'[1]Proy 2023 vs 2022'!HO61*$AU$4</f>
        <v>213624.10218672856</v>
      </c>
      <c r="AV28" s="85">
        <f>'[1]Proy 2023 vs 2022'!HT61*$AV$4</f>
        <v>229925.29187396172</v>
      </c>
      <c r="AW28" s="126">
        <f t="shared" si="8"/>
        <v>1163525.3343061509</v>
      </c>
      <c r="AX28" s="84">
        <f>'[1]Proy 2023 vs 2022'!IC61*$AX$4</f>
        <v>214398.70985370842</v>
      </c>
      <c r="AY28" s="85">
        <f>'[1]Proy 2023 vs 2022'!IH61*$AY$4</f>
        <v>247774.00053697848</v>
      </c>
      <c r="AZ28" s="85">
        <f>'[1]Proy 2023 vs 2022'!IM61*$AZ$4</f>
        <v>254554.9114289745</v>
      </c>
      <c r="BA28" s="85">
        <f>'[1]Proy 2023 vs 2022'!IR61*$BA$4</f>
        <v>277378.20315820526</v>
      </c>
      <c r="BB28" s="98">
        <f t="shared" si="9"/>
        <v>994105.82497786661</v>
      </c>
      <c r="BC28" s="84">
        <f>'[1]Proy 2023 vs 2022'!JA61*$BC$4</f>
        <v>225717.37928066467</v>
      </c>
      <c r="BD28" s="85">
        <f>'[1]Proy 2023 vs 2022'!JF61*$BD$4</f>
        <v>217411.46245650764</v>
      </c>
      <c r="BE28" s="85">
        <f>'[1]Proy 2023 vs 2022'!JK61*$BE$4</f>
        <v>302918.78955238912</v>
      </c>
      <c r="BF28" s="85">
        <f>'[1]Proy 2023 vs 2022'!JP61*$BF$4</f>
        <v>242651.94739493905</v>
      </c>
      <c r="BG28" s="98">
        <f t="shared" si="10"/>
        <v>988699.57868450054</v>
      </c>
      <c r="BH28" s="84">
        <f>'[1]Proy 2023 vs 2022'!JY61*$BH$4</f>
        <v>312374.43953261746</v>
      </c>
      <c r="BI28" s="85">
        <f>'[1]Proy 2023 vs 2022'!KD61*$BI$4</f>
        <v>394109.42803677596</v>
      </c>
      <c r="BJ28" s="85">
        <f>'[1]Proy 2023 vs 2022'!KI61*$BJ$4</f>
        <v>542992.7636647633</v>
      </c>
      <c r="BK28" s="85">
        <f>'[1]Proy 2023 vs 2022'!KN61*$BK$4</f>
        <v>757832.2878297948</v>
      </c>
      <c r="BL28" s="85">
        <f>'[1]Proy 2023 vs 2022'!KS61*$BL$4</f>
        <v>322433.62354353548</v>
      </c>
      <c r="BM28" s="126">
        <f t="shared" si="11"/>
        <v>2329742.5426074872</v>
      </c>
      <c r="BN28" s="84">
        <f>'[1]Tabla de Proyecciones'!NI57*$BN$4</f>
        <v>214356.00382480776</v>
      </c>
      <c r="BO28" s="85">
        <f>'[1]Tabla de Proyecciones'!NP57*$BO$4</f>
        <v>208327.52426357797</v>
      </c>
      <c r="BP28" s="85">
        <f>'[1]Tabla de Proyecciones'!NW57*$BP$4</f>
        <v>198564.12736588673</v>
      </c>
      <c r="BQ28" s="85">
        <f>'[1]Tabla de Proyecciones'!OD57*$BQ$4</f>
        <v>183154.57807335761</v>
      </c>
      <c r="BR28" s="132">
        <f>'[1]Tabla de Proyecciones'!OI57*$BR$4</f>
        <v>203092.13229608271</v>
      </c>
      <c r="BS28" s="114">
        <f t="shared" si="12"/>
        <v>1007494.3658237127</v>
      </c>
    </row>
    <row r="29" spans="1:71">
      <c r="A29" s="5" t="s">
        <v>43</v>
      </c>
      <c r="B29" s="84">
        <f>'[1]Proy 2023 vs 2022'!D62*$B$4</f>
        <v>117637.99089841855</v>
      </c>
      <c r="C29" s="85">
        <f>'[1]Proy 2023 vs 2022'!I62*$C$4</f>
        <v>84745.696455244411</v>
      </c>
      <c r="D29" s="85">
        <f>'[1]Proy 2023 vs 2022'!N62*$D$4</f>
        <v>96113.244781380126</v>
      </c>
      <c r="E29" s="85">
        <f>'[1]Proy 2023 vs 2022'!S62*$E$4</f>
        <v>92375.99112664377</v>
      </c>
      <c r="F29" s="82">
        <f t="shared" si="0"/>
        <v>390872.92326168687</v>
      </c>
      <c r="G29" s="84">
        <f>'[1]Proy 2023 vs 2022'!AB62*$G$4</f>
        <v>89649.787252714799</v>
      </c>
      <c r="H29" s="85">
        <f>'[1]Proy 2023 vs 2022'!AG62*$H$4</f>
        <v>86107.041323233192</v>
      </c>
      <c r="I29" s="85">
        <f>'[1]Proy 2023 vs 2022'!AL62*$I$4</f>
        <v>94353.63759667764</v>
      </c>
      <c r="J29" s="85">
        <f>'[1]Proy 2023 vs 2022'!AQ62*$J$4</f>
        <v>84195.910861387936</v>
      </c>
      <c r="K29" s="82">
        <f t="shared" si="1"/>
        <v>354306.37703401363</v>
      </c>
      <c r="L29" s="84">
        <f>'[1]Proy 2023 vs 2022'!AZ62*$L$4</f>
        <v>89738.057032158496</v>
      </c>
      <c r="M29" s="85">
        <f>'[1]Proy 2023 vs 2022'!BE62*$M$4</f>
        <v>102902.30393940979</v>
      </c>
      <c r="N29" s="85">
        <f>'[1]Proy 2023 vs 2022'!BJ62*$N$4</f>
        <v>90621.504639547493</v>
      </c>
      <c r="O29" s="85">
        <f>'[1]Proy 2023 vs 2022'!BO62*$O$4</f>
        <v>86348.510551997824</v>
      </c>
      <c r="P29" s="85">
        <f>'[1]Proy 2023 vs 2022'!BT62*$P$4</f>
        <v>98707.147969397789</v>
      </c>
      <c r="Q29" s="114">
        <f t="shared" si="2"/>
        <v>468317.52413251135</v>
      </c>
      <c r="R29" s="81">
        <f>'[1]Proy 2023 vs 2022'!CC62*$R$4</f>
        <v>97291.640462431518</v>
      </c>
      <c r="S29" s="81">
        <f>'[1]Proy 2023 vs 2022'!CH62*$S$4</f>
        <v>115920.14766456978</v>
      </c>
      <c r="T29" s="81">
        <f>'[1]Proy 2023 vs 2022'!CM62*$T$4</f>
        <v>105361.03362595054</v>
      </c>
      <c r="U29" s="81">
        <f>'[1]Proy 2023 vs 2022'!CR62*$U$4</f>
        <v>105376.8427561171</v>
      </c>
      <c r="V29" s="98">
        <f t="shared" si="3"/>
        <v>423949.66450906894</v>
      </c>
      <c r="W29" s="81">
        <f>'[1]Proy 2023 vs 2022'!DB62*$W$4</f>
        <v>107075.35697152186</v>
      </c>
      <c r="X29" s="81">
        <f>'[1]Proy 2023 vs 2022'!DG62*$X$4</f>
        <v>118468.20237642356</v>
      </c>
      <c r="Y29" s="81">
        <f>'[1]Proy 2023 vs 2022'!DL62*$Y$4</f>
        <v>93613.496820485336</v>
      </c>
      <c r="Z29" s="81">
        <f>'[1]Proy 2023 vs 2022'!DQ62*$Z$4</f>
        <v>101193.39338377332</v>
      </c>
      <c r="AA29" s="98">
        <f t="shared" si="4"/>
        <v>420350.44955220411</v>
      </c>
      <c r="AB29" s="84">
        <f>'[1]Proy 2023 vs 2022'!DZ62*$AB$4</f>
        <v>123718.47363094032</v>
      </c>
      <c r="AC29" s="85">
        <f>'[1]Proy 2023 vs 2022'!EE62*$AC$4</f>
        <v>126467.04357853159</v>
      </c>
      <c r="AD29" s="85">
        <f>'[1]Proy 2023 vs 2022'!EJ62*$AD$4</f>
        <v>124450.71412561805</v>
      </c>
      <c r="AE29" s="85">
        <f>'[1]Proy 2023 vs 2022'!EO62*$AE$4</f>
        <v>112740.95091052529</v>
      </c>
      <c r="AF29" s="85">
        <f>'[1]Proy 2023 vs 2022'!ET62*$AF$4</f>
        <v>128565.7941528783</v>
      </c>
      <c r="AG29" s="114">
        <f t="shared" si="5"/>
        <v>615942.97639849351</v>
      </c>
      <c r="AH29" s="85">
        <f>'[1]Proy 2023 vs 2022'!FD62*$AH$4</f>
        <v>134274.99209481411</v>
      </c>
      <c r="AI29" s="85">
        <f>'[1]Proy 2023 vs 2022'!FI62*$AI$4</f>
        <v>138699.36449234185</v>
      </c>
      <c r="AJ29" s="85">
        <f>'[1]Proy 2023 vs 2022'!FN62*$AJ$4</f>
        <v>111543.73939215335</v>
      </c>
      <c r="AK29" s="85">
        <f>'[1]Proy 2023 vs 2022'!FS62*$AK$4</f>
        <v>123775.79229372172</v>
      </c>
      <c r="AL29" s="98">
        <f t="shared" si="6"/>
        <v>508293.88827303099</v>
      </c>
      <c r="AM29" s="84">
        <f>'[1]Proy 2023 vs 2022'!GB62*$AM$4</f>
        <v>140316.51802037031</v>
      </c>
      <c r="AN29" s="85">
        <f>'[1]Proy 2023 vs 2022'!GG62*$AN$4</f>
        <v>105074.45095166905</v>
      </c>
      <c r="AO29" s="85">
        <f>'[1]Proy 2023 vs 2022'!GL62*$AO$4</f>
        <v>93110.67543724319</v>
      </c>
      <c r="AP29" s="85">
        <f>'[1]Proy 2023 vs 2022'!GQ62*$AP$4</f>
        <v>100040.32206899798</v>
      </c>
      <c r="AQ29" s="98">
        <f t="shared" si="7"/>
        <v>438541.96647828049</v>
      </c>
      <c r="AR29" s="84">
        <f>'[1]Proy 2023 vs 2022'!GZ62*$AR$4</f>
        <v>118689.10025051695</v>
      </c>
      <c r="AS29" s="85">
        <f>'[1]Proy 2023 vs 2022'!HE62*$AS$4</f>
        <v>109348.69928168505</v>
      </c>
      <c r="AT29" s="85">
        <f>'[1]Proy 2023 vs 2022'!HJ62*$AT$4</f>
        <v>109327.35977007957</v>
      </c>
      <c r="AU29" s="85">
        <f>'[1]Proy 2023 vs 2022'!HO62*$AU$4</f>
        <v>93060.540290590405</v>
      </c>
      <c r="AV29" s="85">
        <f>'[1]Proy 2023 vs 2022'!HT62*$AV$4</f>
        <v>98013.082430424169</v>
      </c>
      <c r="AW29" s="126">
        <f t="shared" si="8"/>
        <v>528438.78202329611</v>
      </c>
      <c r="AX29" s="84">
        <f>'[1]Proy 2023 vs 2022'!IC62*$AX$4</f>
        <v>87122.147102047151</v>
      </c>
      <c r="AY29" s="85">
        <f>'[1]Proy 2023 vs 2022'!IH62*$AY$4</f>
        <v>119268.80128556778</v>
      </c>
      <c r="AZ29" s="85">
        <f>'[1]Proy 2023 vs 2022'!IM62*$AZ$4</f>
        <v>125026.02936996393</v>
      </c>
      <c r="BA29" s="85">
        <f>'[1]Proy 2023 vs 2022'!IR62*$BA$4</f>
        <v>141928.334772256</v>
      </c>
      <c r="BB29" s="98">
        <f t="shared" si="9"/>
        <v>473345.3125298348</v>
      </c>
      <c r="BC29" s="84">
        <f>'[1]Proy 2023 vs 2022'!JA62*$BC$4</f>
        <v>99843.323537801567</v>
      </c>
      <c r="BD29" s="85">
        <f>'[1]Proy 2023 vs 2022'!JF62*$BD$4</f>
        <v>96294.176100186436</v>
      </c>
      <c r="BE29" s="85">
        <f>'[1]Proy 2023 vs 2022'!JK62*$BE$4</f>
        <v>135974.83920912232</v>
      </c>
      <c r="BF29" s="85">
        <f>'[1]Proy 2023 vs 2022'!JP62*$BF$4</f>
        <v>143481.9907277766</v>
      </c>
      <c r="BG29" s="98">
        <f t="shared" si="10"/>
        <v>475594.32957488688</v>
      </c>
      <c r="BH29" s="84">
        <f>'[1]Proy 2023 vs 2022'!JY62*$BH$4</f>
        <v>108367.11444209215</v>
      </c>
      <c r="BI29" s="85">
        <f>'[1]Proy 2023 vs 2022'!KD62*$BI$4</f>
        <v>149231.13161189164</v>
      </c>
      <c r="BJ29" s="85">
        <f>'[1]Proy 2023 vs 2022'!KI62*$BJ$4</f>
        <v>234397.14575017767</v>
      </c>
      <c r="BK29" s="85">
        <f>'[1]Proy 2023 vs 2022'!KN62*$BK$4</f>
        <v>317805.34097724647</v>
      </c>
      <c r="BL29" s="85">
        <f>'[1]Proy 2023 vs 2022'!KS62*$BL$4</f>
        <v>138821.68965883186</v>
      </c>
      <c r="BM29" s="126">
        <f t="shared" si="11"/>
        <v>948622.42244023969</v>
      </c>
      <c r="BN29" s="84">
        <f>'[1]Tabla de Proyecciones'!NI58*$BN$4</f>
        <v>119531.99925012153</v>
      </c>
      <c r="BO29" s="85">
        <f>'[1]Tabla de Proyecciones'!NP58*$BO$4</f>
        <v>105748.61584960618</v>
      </c>
      <c r="BP29" s="85">
        <f>'[1]Tabla de Proyecciones'!NW58*$BP$4</f>
        <v>110649.56767800987</v>
      </c>
      <c r="BQ29" s="85">
        <f>'[1]Tabla de Proyecciones'!OD58*$BQ$4</f>
        <v>88073.15770953054</v>
      </c>
      <c r="BR29" s="132">
        <f>'[1]Tabla de Proyecciones'!OI58*$BR$4</f>
        <v>100085.25185413942</v>
      </c>
      <c r="BS29" s="114">
        <f t="shared" si="12"/>
        <v>524088.59234140755</v>
      </c>
    </row>
    <row r="30" spans="1:71">
      <c r="A30" s="5" t="s">
        <v>44</v>
      </c>
      <c r="B30" s="84">
        <f>'[1]Proy 2023 vs 2022'!D63*$B$4</f>
        <v>78817.453901940433</v>
      </c>
      <c r="C30" s="85">
        <f>'[1]Proy 2023 vs 2022'!I63*$C$4</f>
        <v>56779.616625013761</v>
      </c>
      <c r="D30" s="85">
        <f>'[1]Proy 2023 vs 2022'!N63*$D$4</f>
        <v>64395.874003524688</v>
      </c>
      <c r="E30" s="85">
        <f>'[1]Proy 2023 vs 2022'!S63*$E$4</f>
        <v>61891.914054851339</v>
      </c>
      <c r="F30" s="83">
        <f>SUM(B30:E30)</f>
        <v>261884.85858533022</v>
      </c>
      <c r="G30" s="84">
        <f>'[1]Proy 2023 vs 2022'!AB63*$G$4</f>
        <v>60065.357459318919</v>
      </c>
      <c r="H30" s="85">
        <f>'[1]Proy 2023 vs 2022'!AG63*$H$4</f>
        <v>57691.71768656624</v>
      </c>
      <c r="I30" s="85">
        <f>'[1]Proy 2023 vs 2022'!AL63*$I$4</f>
        <v>63216.937189774028</v>
      </c>
      <c r="J30" s="85">
        <f>'[1]Proy 2023 vs 2022'!AQ63*$J$4</f>
        <v>56411.260277129921</v>
      </c>
      <c r="K30" s="83">
        <f>SUM(G30:J30)</f>
        <v>237385.27261278909</v>
      </c>
      <c r="L30" s="84">
        <f>'[1]Proy 2023 vs 2022'!AZ63*$L$4</f>
        <v>60124.498211546204</v>
      </c>
      <c r="M30" s="85">
        <f>'[1]Proy 2023 vs 2022'!BE63*$M$4</f>
        <v>68944.543639404554</v>
      </c>
      <c r="N30" s="85">
        <f>'[1]Proy 2023 vs 2022'!BJ63*$N$4</f>
        <v>60716.408108496813</v>
      </c>
      <c r="O30" s="85">
        <f>'[1]Proy 2023 vs 2022'!BO63*$O$4</f>
        <v>57853.502069838542</v>
      </c>
      <c r="P30" s="85">
        <f>'[1]Proy 2023 vs 2022'!BT63*$P$4</f>
        <v>66133.789139496512</v>
      </c>
      <c r="Q30" s="115">
        <f t="shared" si="2"/>
        <v>313772.74116878264</v>
      </c>
      <c r="R30" s="81">
        <f>'[1]Proy 2023 vs 2022'!CC63*$R$4</f>
        <v>65185.399109829123</v>
      </c>
      <c r="S30" s="81">
        <f>'[1]Proy 2023 vs 2022'!CH63*$S$4</f>
        <v>77666.49893526177</v>
      </c>
      <c r="T30" s="81">
        <f>'[1]Proy 2023 vs 2022'!CM63*$T$4</f>
        <v>70591.892529386852</v>
      </c>
      <c r="U30" s="81">
        <f>'[1]Proy 2023 vs 2022'!CR63*$U$4</f>
        <v>70602.484646598459</v>
      </c>
      <c r="V30" s="99">
        <f>SUM(R30:U30)</f>
        <v>284046.27522107621</v>
      </c>
      <c r="W30" s="81">
        <f>'[1]Proy 2023 vs 2022'!DB63*$W$4</f>
        <v>71740.489170919653</v>
      </c>
      <c r="X30" s="81">
        <f>'[1]Proy 2023 vs 2022'!DG63*$X$4</f>
        <v>79373.695592203789</v>
      </c>
      <c r="Y30" s="81">
        <f>'[1]Proy 2023 vs 2022'!DL63*$Y$4</f>
        <v>62721.042869725185</v>
      </c>
      <c r="Z30" s="81">
        <f>'[1]Proy 2023 vs 2022'!DQ63*$Z$4</f>
        <v>67799.573567128144</v>
      </c>
      <c r="AA30" s="99">
        <f>SUM(W30:Z30)</f>
        <v>281634.80119997676</v>
      </c>
      <c r="AB30" s="84">
        <f>'[1]Proy 2023 vs 2022'!DZ63*$AB$4</f>
        <v>82891.377332730015</v>
      </c>
      <c r="AC30" s="85">
        <f>'[1]Proy 2023 vs 2022'!EE63*$AC$4</f>
        <v>84732.919197616182</v>
      </c>
      <c r="AD30" s="85">
        <f>'[1]Proy 2023 vs 2022'!EJ63*$AD$4</f>
        <v>83381.978464164116</v>
      </c>
      <c r="AE30" s="85">
        <f>'[1]Proy 2023 vs 2022'!EO63*$AE$4</f>
        <v>75536.437110051949</v>
      </c>
      <c r="AF30" s="85">
        <f>'[1]Proy 2023 vs 2022'!ET63*$AF$4</f>
        <v>86139.082082428446</v>
      </c>
      <c r="AG30" s="115">
        <f t="shared" si="5"/>
        <v>412681.79418699077</v>
      </c>
      <c r="AH30" s="85">
        <f>'[1]Proy 2023 vs 2022'!FD63*$AH$4</f>
        <v>70906.444552371584</v>
      </c>
      <c r="AI30" s="85">
        <f>'[1]Proy 2023 vs 2022'!FI63*$AI$4</f>
        <v>74494.914326098355</v>
      </c>
      <c r="AJ30" s="85">
        <f>'[1]Proy 2023 vs 2022'!FN63*$AJ$4</f>
        <v>71400.060581531812</v>
      </c>
      <c r="AK30" s="85">
        <f>'[1]Proy 2023 vs 2022'!FS63*$AK$4</f>
        <v>108333.28425298024</v>
      </c>
      <c r="AL30" s="98">
        <f>SUM(AH30:AK30)</f>
        <v>325134.70371298201</v>
      </c>
      <c r="AM30" s="84">
        <f>'[1]Proy 2023 vs 2022'!GB63*$AM$4</f>
        <v>87527.492727895296</v>
      </c>
      <c r="AN30" s="85">
        <f>'[1]Proy 2023 vs 2022'!GG63*$AN$4</f>
        <v>71030.011648479995</v>
      </c>
      <c r="AO30" s="85">
        <f>'[1]Proy 2023 vs 2022'!GL63*$AO$4</f>
        <v>72359.420965066922</v>
      </c>
      <c r="AP30" s="85">
        <f>'[1]Proy 2023 vs 2022'!GQ63*$AP$4</f>
        <v>65721.749718143852</v>
      </c>
      <c r="AQ30" s="99">
        <f>SUM(AM30:AP30)</f>
        <v>296638.67505958606</v>
      </c>
      <c r="AR30" s="84">
        <f>'[1]Proy 2023 vs 2022'!GZ63*$AR$4</f>
        <v>53843.640707092149</v>
      </c>
      <c r="AS30" s="85">
        <f>'[1]Proy 2023 vs 2022'!HE63*$AS$4</f>
        <v>65201.317555098489</v>
      </c>
      <c r="AT30" s="85">
        <f>'[1]Proy 2023 vs 2022'!HJ63*$AT$4</f>
        <v>79486.000850138749</v>
      </c>
      <c r="AU30" s="85">
        <f>'[1]Proy 2023 vs 2022'!HO63*$AU$4</f>
        <v>58349.557617814549</v>
      </c>
      <c r="AV30" s="85">
        <f>'[1]Proy 2023 vs 2022'!HT63*$AV$4</f>
        <v>75271.777675312886</v>
      </c>
      <c r="AW30" s="127">
        <f t="shared" si="8"/>
        <v>332152.29440545681</v>
      </c>
      <c r="AX30" s="84">
        <f>'[1]Proy 2023 vs 2022'!IC63*$AX$4</f>
        <v>66022.537645248885</v>
      </c>
      <c r="AY30" s="85">
        <f>'[1]Proy 2023 vs 2022'!IH63*$AY$4</f>
        <v>72397.058669145335</v>
      </c>
      <c r="AZ30" s="85">
        <f>'[1]Proy 2023 vs 2022'!IM63*$AZ$4</f>
        <v>76270.130994926963</v>
      </c>
      <c r="BA30" s="85">
        <f>'[1]Proy 2023 vs 2022'!IR63*$BA$4</f>
        <v>85158.579434498999</v>
      </c>
      <c r="BB30" s="99">
        <f>SUM(AX30:BA30)</f>
        <v>299848.3067438202</v>
      </c>
      <c r="BC30" s="84">
        <f>'[1]Proy 2023 vs 2022'!JA63*$BC$4</f>
        <v>63708.228564237012</v>
      </c>
      <c r="BD30" s="85">
        <f>'[1]Proy 2023 vs 2022'!JF63*$BD$4</f>
        <v>43031.175576009118</v>
      </c>
      <c r="BE30" s="85">
        <f>'[1]Proy 2023 vs 2022'!JK63*$BE$4</f>
        <v>72053.747066850061</v>
      </c>
      <c r="BF30" s="85">
        <f>'[1]Proy 2023 vs 2022'!JP63*$BF$4</f>
        <v>61897.387195722156</v>
      </c>
      <c r="BG30" s="99">
        <f>SUM(BC30:BF30)</f>
        <v>240690.53840281832</v>
      </c>
      <c r="BH30" s="84">
        <f>'[1]Proy 2023 vs 2022'!JY63*$BH$4</f>
        <v>60005.760409887414</v>
      </c>
      <c r="BI30" s="85">
        <f>'[1]Proy 2023 vs 2022'!KD63*$BI$4</f>
        <v>80844.582003152507</v>
      </c>
      <c r="BJ30" s="85">
        <f>'[1]Proy 2023 vs 2022'!KI63*$BJ$4</f>
        <v>131985.23012773815</v>
      </c>
      <c r="BK30" s="85">
        <f>'[1]Proy 2023 vs 2022'!KN63*$BK$4</f>
        <v>220531.45090177143</v>
      </c>
      <c r="BL30" s="85">
        <f>'[1]Proy 2023 vs 2022'!KS63*$BL$4</f>
        <v>75104.760910082448</v>
      </c>
      <c r="BM30" s="127">
        <f t="shared" si="11"/>
        <v>568471.78435263201</v>
      </c>
      <c r="BN30" s="92">
        <f>'[1]Tabla de Proyecciones'!NI59*$BN$4</f>
        <v>63007.922127650803</v>
      </c>
      <c r="BO30" s="93">
        <f>'[1]Tabla de Proyecciones'!NP59*$BO$4</f>
        <v>70851.572619236147</v>
      </c>
      <c r="BP30" s="93">
        <f>'[1]Tabla de Proyecciones'!NW59*$BP$4</f>
        <v>74135.210344266627</v>
      </c>
      <c r="BQ30" s="93">
        <f>'[1]Tabla de Proyecciones'!OD59*$BQ$4</f>
        <v>59009.015665385472</v>
      </c>
      <c r="BR30" s="133">
        <f>'[1]Tabla de Proyecciones'!OI59*$BR$4</f>
        <v>67057.118742273422</v>
      </c>
      <c r="BS30" s="115">
        <f t="shared" si="12"/>
        <v>334060.83949881245</v>
      </c>
    </row>
    <row r="31" spans="1:71" ht="21">
      <c r="A31" s="6" t="s">
        <v>17</v>
      </c>
      <c r="B31" s="123">
        <f>SUM(B5:B30)</f>
        <v>2433812.8101797714</v>
      </c>
      <c r="C31" s="124">
        <f>SUM(C5:C30)</f>
        <v>2087071.5817062282</v>
      </c>
      <c r="D31" s="124">
        <f t="shared" ref="B31:F31" si="13">SUM(D5:D30)</f>
        <v>2637870.0964169288</v>
      </c>
      <c r="E31" s="124">
        <f t="shared" si="13"/>
        <v>2370568.5845570737</v>
      </c>
      <c r="F31" s="119">
        <f>SUM(F5:F30)</f>
        <v>9529323.0728600007</v>
      </c>
      <c r="G31" s="138">
        <f t="shared" ref="G31:K31" si="14">SUM(G5:G30)</f>
        <v>2463150.6253273203</v>
      </c>
      <c r="H31" s="139">
        <f t="shared" si="14"/>
        <v>2823100.3887039684</v>
      </c>
      <c r="I31" s="139">
        <f t="shared" si="14"/>
        <v>3180758.7473805714</v>
      </c>
      <c r="J31" s="139">
        <f t="shared" si="14"/>
        <v>2598845.1070531397</v>
      </c>
      <c r="K31" s="140">
        <f t="shared" si="14"/>
        <v>11065854.868465001</v>
      </c>
      <c r="L31" s="86">
        <f>SUM(L5:L30)</f>
        <v>2508109.8060926404</v>
      </c>
      <c r="M31" s="87">
        <f t="shared" ref="M31:O31" si="15">SUM(M5:M30)</f>
        <v>2607409.8573038224</v>
      </c>
      <c r="N31" s="87">
        <f t="shared" si="15"/>
        <v>2901207.369331168</v>
      </c>
      <c r="O31" s="87">
        <f t="shared" si="15"/>
        <v>2678766.7795212469</v>
      </c>
      <c r="P31" s="87">
        <f>SUM(P5:P30)</f>
        <v>2699843.4713471239</v>
      </c>
      <c r="Q31" s="88">
        <f>SUM(Q5:Q30)</f>
        <v>13395337.283596003</v>
      </c>
      <c r="R31" s="89">
        <f t="shared" ref="R31:V31" si="16">SUM(R5:R30)</f>
        <v>2807916.6334934863</v>
      </c>
      <c r="S31" s="63">
        <f t="shared" si="16"/>
        <v>3194105.4356483696</v>
      </c>
      <c r="T31" s="63">
        <f t="shared" si="16"/>
        <v>3139835.2353485273</v>
      </c>
      <c r="U31" s="63">
        <f t="shared" si="16"/>
        <v>3665210.8788816202</v>
      </c>
      <c r="V31" s="63">
        <f>SUM(V5:V30)</f>
        <v>12807068.183372002</v>
      </c>
      <c r="W31" s="97">
        <f t="shared" ref="W31:AA31" si="17">SUM(W5:W30)</f>
        <v>3490619.7576543717</v>
      </c>
      <c r="X31" s="97">
        <f t="shared" si="17"/>
        <v>4146430.330204586</v>
      </c>
      <c r="Y31" s="97">
        <f t="shared" si="17"/>
        <v>3032471.1970450468</v>
      </c>
      <c r="Z31" s="97">
        <f t="shared" si="17"/>
        <v>2931033.8681279952</v>
      </c>
      <c r="AA31" s="111">
        <f t="shared" si="17"/>
        <v>13600555.153032003</v>
      </c>
      <c r="AB31" s="112">
        <f t="shared" ref="AB31" si="18">SUM(AB5:AB30)</f>
        <v>3138778.1348883174</v>
      </c>
      <c r="AC31" s="112">
        <f t="shared" ref="AC31" si="19">SUM(AC5:AC30)</f>
        <v>3332204.8862049934</v>
      </c>
      <c r="AD31" s="112">
        <f t="shared" ref="AD31" si="20">SUM(AD5:AD30)</f>
        <v>3412577.5077007003</v>
      </c>
      <c r="AE31" s="112">
        <f t="shared" ref="AE31" si="21">SUM(AE5:AE30)</f>
        <v>3087755.2173093446</v>
      </c>
      <c r="AF31" s="112">
        <f t="shared" ref="AF31" si="22">SUM(AF5:AF30)</f>
        <v>3481813.758480648</v>
      </c>
      <c r="AG31" s="112">
        <f t="shared" ref="AG31" si="23">SUM(AG5:AG30)</f>
        <v>16453129.504584005</v>
      </c>
      <c r="AH31" s="120">
        <f t="shared" ref="AH31" si="24">SUM(AH5:AH30)</f>
        <v>3481369.8150364994</v>
      </c>
      <c r="AI31" s="121">
        <f t="shared" ref="AI31" si="25">SUM(AI5:AI30)</f>
        <v>3279531.5982413338</v>
      </c>
      <c r="AJ31" s="121">
        <f t="shared" ref="AJ31" si="26">SUM(AJ5:AJ30)</f>
        <v>3181015.6875406192</v>
      </c>
      <c r="AK31" s="121">
        <f t="shared" ref="AK31" si="27">SUM(AK5:AK30)</f>
        <v>3229155.0057815476</v>
      </c>
      <c r="AL31" s="122">
        <f t="shared" ref="AL31" si="28">SUM(AL5:AL30)</f>
        <v>13171072.106599998</v>
      </c>
      <c r="AM31" s="89">
        <f t="shared" ref="AM31" si="29">SUM(AM5:AM30)</f>
        <v>3246969.7258122955</v>
      </c>
      <c r="AN31" s="63">
        <f t="shared" ref="AN31" si="30">SUM(AN5:AN30)</f>
        <v>3006523.7030242528</v>
      </c>
      <c r="AO31" s="63">
        <f t="shared" ref="AO31" si="31">SUM(AO5:AO30)</f>
        <v>3033394.9701261711</v>
      </c>
      <c r="AP31" s="63">
        <f t="shared" ref="AP31" si="32">SUM(AP5:AP30)</f>
        <v>3139830.8654372813</v>
      </c>
      <c r="AQ31" s="112">
        <f t="shared" ref="AQ31" si="33">SUM(AQ5:AQ30)</f>
        <v>12426719.264400002</v>
      </c>
      <c r="AR31" s="117">
        <f t="shared" ref="AR31" si="34">SUM(AR5:AR30)</f>
        <v>3169510.5018114429</v>
      </c>
      <c r="AS31" s="118">
        <f t="shared" ref="AS31" si="35">SUM(AS5:AS30)</f>
        <v>2742010.9405426588</v>
      </c>
      <c r="AT31" s="118">
        <f t="shared" ref="AT31" si="36">SUM(AT5:AT30)</f>
        <v>3075884.2184002968</v>
      </c>
      <c r="AU31" s="118">
        <f t="shared" ref="AU31" si="37">SUM(AU5:AU30)</f>
        <v>2550891.8390545114</v>
      </c>
      <c r="AV31" s="118">
        <f t="shared" ref="AV31" si="38">SUM(AV5:AV30)</f>
        <v>2614269.2888910887</v>
      </c>
      <c r="AW31" s="119">
        <f>SUM(AW5:AW30)</f>
        <v>14152566.788699999</v>
      </c>
      <c r="AX31" s="89">
        <f t="shared" ref="AX31" si="39">SUM(AX5:AX30)</f>
        <v>2653120.3309090426</v>
      </c>
      <c r="AY31" s="63">
        <f t="shared" ref="AY31" si="40">SUM(AY5:AY30)</f>
        <v>2871210.6428606799</v>
      </c>
      <c r="AZ31" s="63">
        <f t="shared" ref="AZ31" si="41">SUM(AZ5:AZ30)</f>
        <v>3226325.4372166363</v>
      </c>
      <c r="BA31" s="63">
        <f t="shared" ref="BA31" si="42">SUM(BA5:BA30)</f>
        <v>4389713.5707136411</v>
      </c>
      <c r="BB31" s="112">
        <f t="shared" ref="BB31" si="43">SUM(BB5:BB30)</f>
        <v>13140369.981699999</v>
      </c>
      <c r="BC31" s="97">
        <f t="shared" ref="BC31" si="44">SUM(BC5:BC30)</f>
        <v>3391724.9812942119</v>
      </c>
      <c r="BD31" s="97">
        <f t="shared" ref="BD31" si="45">SUM(BD5:BD30)</f>
        <v>2929293.4691326222</v>
      </c>
      <c r="BE31" s="97">
        <f t="shared" ref="BE31" si="46">SUM(BE5:BE30)</f>
        <v>4009521.4651583596</v>
      </c>
      <c r="BF31" s="97">
        <f t="shared" ref="BF31" si="47">SUM(BF5:BF30)</f>
        <v>4160602.8692148067</v>
      </c>
      <c r="BG31" s="111">
        <f t="shared" ref="BG31" si="48">SUM(BG5:BG30)</f>
        <v>14491142.784800002</v>
      </c>
      <c r="BH31" s="112">
        <f t="shared" ref="BH31" si="49">SUM(BH5:BH30)</f>
        <v>4870345.2777659297</v>
      </c>
      <c r="BI31" s="112">
        <f t="shared" ref="BI31" si="50">SUM(BI5:BI30)</f>
        <v>6275878.3290353576</v>
      </c>
      <c r="BJ31" s="112">
        <f t="shared" ref="BJ31" si="51">SUM(BJ5:BJ30)</f>
        <v>8001408.4328781134</v>
      </c>
      <c r="BK31" s="112">
        <f t="shared" ref="BK31" si="52">SUM(BK5:BK30)</f>
        <v>12529420.636594635</v>
      </c>
      <c r="BL31" s="112">
        <f t="shared" ref="BL31" si="53">SUM(BL5:BL30)</f>
        <v>3561203.3917215085</v>
      </c>
      <c r="BM31" s="112">
        <f t="shared" ref="BM31" si="54">SUM(BM5:BM30)</f>
        <v>35238256.067995533</v>
      </c>
      <c r="BN31" s="86">
        <f>SUM(BN5:BN30)</f>
        <v>2798591.5744415466</v>
      </c>
      <c r="BO31" s="87">
        <f t="shared" ref="BO31:BQ31" si="55">SUM(BO5:BO30)</f>
        <v>2728891.5265774764</v>
      </c>
      <c r="BP31" s="87">
        <f t="shared" si="55"/>
        <v>2501912.8902401486</v>
      </c>
      <c r="BQ31" s="87">
        <f t="shared" si="55"/>
        <v>2278539.0443895948</v>
      </c>
      <c r="BR31" s="87">
        <f>SUM(BR5:BR30)</f>
        <v>2495527.0321013331</v>
      </c>
      <c r="BS31" s="88">
        <f>SUM(BS5:BS30)</f>
        <v>12803462.0677501</v>
      </c>
    </row>
  </sheetData>
  <mergeCells count="13">
    <mergeCell ref="BN1:BS1"/>
    <mergeCell ref="BC1:BG1"/>
    <mergeCell ref="BH1:BM1"/>
    <mergeCell ref="L1:Q1"/>
    <mergeCell ref="R1:V1"/>
    <mergeCell ref="W1:AA1"/>
    <mergeCell ref="AB1:AG1"/>
    <mergeCell ref="AH1:AL1"/>
    <mergeCell ref="B1:F1"/>
    <mergeCell ref="G1:K1"/>
    <mergeCell ref="AM1:AQ1"/>
    <mergeCell ref="AR1:AW1"/>
    <mergeCell ref="AX1:B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6182-7E76-40FC-BA32-ACB57445A60B}">
  <dimension ref="A1:BF30"/>
  <sheetViews>
    <sheetView workbookViewId="0">
      <selection activeCell="B2" sqref="B2"/>
    </sheetView>
  </sheetViews>
  <sheetFormatPr defaultRowHeight="15"/>
  <cols>
    <col min="1" max="1" width="4.7109375" bestFit="1" customWidth="1"/>
    <col min="2" max="59" width="11.7109375" bestFit="1" customWidth="1"/>
  </cols>
  <sheetData>
    <row r="1" spans="1:58" s="145" customFormat="1">
      <c r="A1" s="145" t="s">
        <v>105</v>
      </c>
      <c r="B1" s="145">
        <v>44927</v>
      </c>
      <c r="C1" s="145">
        <f>B1+7</f>
        <v>44934</v>
      </c>
      <c r="D1" s="145">
        <f t="shared" ref="D1:BG1" si="0">C1+7</f>
        <v>44941</v>
      </c>
      <c r="E1" s="145">
        <f t="shared" si="0"/>
        <v>44948</v>
      </c>
      <c r="F1" s="145">
        <f t="shared" si="0"/>
        <v>44955</v>
      </c>
      <c r="G1" s="145">
        <f t="shared" si="0"/>
        <v>44962</v>
      </c>
      <c r="H1" s="145">
        <f t="shared" si="0"/>
        <v>44969</v>
      </c>
      <c r="I1" s="145">
        <f t="shared" si="0"/>
        <v>44976</v>
      </c>
      <c r="J1" s="145">
        <f t="shared" si="0"/>
        <v>44983</v>
      </c>
      <c r="K1" s="145">
        <f t="shared" si="0"/>
        <v>44990</v>
      </c>
      <c r="L1" s="145">
        <f t="shared" si="0"/>
        <v>44997</v>
      </c>
      <c r="M1" s="145">
        <f t="shared" si="0"/>
        <v>45004</v>
      </c>
      <c r="N1" s="145">
        <f t="shared" si="0"/>
        <v>45011</v>
      </c>
      <c r="O1" s="145">
        <f t="shared" si="0"/>
        <v>45018</v>
      </c>
      <c r="P1" s="145">
        <f t="shared" si="0"/>
        <v>45025</v>
      </c>
      <c r="Q1" s="145">
        <f t="shared" si="0"/>
        <v>45032</v>
      </c>
      <c r="R1" s="145">
        <f t="shared" si="0"/>
        <v>45039</v>
      </c>
      <c r="S1" s="145">
        <f t="shared" si="0"/>
        <v>45046</v>
      </c>
      <c r="T1" s="145">
        <f t="shared" si="0"/>
        <v>45053</v>
      </c>
      <c r="U1" s="145">
        <f t="shared" si="0"/>
        <v>45060</v>
      </c>
      <c r="V1" s="145">
        <f t="shared" si="0"/>
        <v>45067</v>
      </c>
      <c r="W1" s="145">
        <f t="shared" si="0"/>
        <v>45074</v>
      </c>
      <c r="X1" s="145">
        <f t="shared" si="0"/>
        <v>45081</v>
      </c>
      <c r="Y1" s="145">
        <f t="shared" si="0"/>
        <v>45088</v>
      </c>
      <c r="Z1" s="145">
        <f t="shared" si="0"/>
        <v>45095</v>
      </c>
      <c r="AA1" s="145">
        <f t="shared" si="0"/>
        <v>45102</v>
      </c>
      <c r="AB1" s="145">
        <f t="shared" si="0"/>
        <v>45109</v>
      </c>
      <c r="AC1" s="145">
        <f t="shared" si="0"/>
        <v>45116</v>
      </c>
      <c r="AD1" s="145">
        <f t="shared" si="0"/>
        <v>45123</v>
      </c>
      <c r="AE1" s="145">
        <f t="shared" si="0"/>
        <v>45130</v>
      </c>
      <c r="AF1" s="145">
        <f t="shared" si="0"/>
        <v>45137</v>
      </c>
      <c r="AG1" s="145">
        <f t="shared" si="0"/>
        <v>45144</v>
      </c>
      <c r="AH1" s="145">
        <f t="shared" si="0"/>
        <v>45151</v>
      </c>
      <c r="AI1" s="145">
        <f t="shared" si="0"/>
        <v>45158</v>
      </c>
      <c r="AJ1" s="145">
        <f t="shared" si="0"/>
        <v>45165</v>
      </c>
      <c r="AK1" s="145">
        <f t="shared" si="0"/>
        <v>45172</v>
      </c>
      <c r="AL1" s="145">
        <f t="shared" si="0"/>
        <v>45179</v>
      </c>
      <c r="AM1" s="145">
        <f t="shared" si="0"/>
        <v>45186</v>
      </c>
      <c r="AN1" s="145">
        <f t="shared" si="0"/>
        <v>45193</v>
      </c>
      <c r="AO1" s="145">
        <f t="shared" si="0"/>
        <v>45200</v>
      </c>
      <c r="AP1" s="145">
        <f t="shared" si="0"/>
        <v>45207</v>
      </c>
      <c r="AQ1" s="145">
        <f t="shared" si="0"/>
        <v>45214</v>
      </c>
      <c r="AR1" s="145">
        <f t="shared" si="0"/>
        <v>45221</v>
      </c>
      <c r="AS1" s="145">
        <f t="shared" si="0"/>
        <v>45228</v>
      </c>
      <c r="AT1" s="145">
        <f t="shared" si="0"/>
        <v>45235</v>
      </c>
      <c r="AU1" s="145">
        <f t="shared" si="0"/>
        <v>45242</v>
      </c>
      <c r="AV1" s="145">
        <f t="shared" si="0"/>
        <v>45249</v>
      </c>
      <c r="AW1" s="145">
        <f t="shared" si="0"/>
        <v>45256</v>
      </c>
      <c r="AX1" s="145">
        <f t="shared" si="0"/>
        <v>45263</v>
      </c>
      <c r="AY1" s="145">
        <f t="shared" si="0"/>
        <v>45270</v>
      </c>
      <c r="AZ1" s="145">
        <f t="shared" si="0"/>
        <v>45277</v>
      </c>
      <c r="BA1" s="145">
        <f t="shared" si="0"/>
        <v>45284</v>
      </c>
      <c r="BB1" s="145">
        <f t="shared" si="0"/>
        <v>45291</v>
      </c>
      <c r="BC1" s="145">
        <f t="shared" si="0"/>
        <v>45298</v>
      </c>
      <c r="BD1" s="145">
        <f t="shared" si="0"/>
        <v>45305</v>
      </c>
      <c r="BE1" s="145">
        <f t="shared" si="0"/>
        <v>45312</v>
      </c>
      <c r="BF1" s="145">
        <f t="shared" si="0"/>
        <v>45319</v>
      </c>
    </row>
    <row r="2" spans="1:58">
      <c r="A2" s="141" t="s">
        <v>106</v>
      </c>
      <c r="B2" s="85">
        <f>'OBJETIVO SEMANAL'!B5</f>
        <v>74610.098161085203</v>
      </c>
      <c r="C2" s="85">
        <f>'OBJETIVO SEMANAL'!C5</f>
        <v>54353.686768585132</v>
      </c>
      <c r="D2" s="85">
        <f>'OBJETIVO SEMANAL'!D5</f>
        <v>68782.019589112431</v>
      </c>
      <c r="E2" s="85">
        <f>'OBJETIVO SEMANAL'!E5</f>
        <v>48587.844538922916</v>
      </c>
      <c r="F2" s="85">
        <f>'OBJETIVO SEMANAL'!G5</f>
        <v>48343.795813737685</v>
      </c>
      <c r="G2" s="85">
        <f>'OBJETIVO SEMANAL'!H5</f>
        <v>62664.333059483382</v>
      </c>
      <c r="H2" s="85">
        <f>'OBJETIVO SEMANAL'!I5</f>
        <v>80278.554893609777</v>
      </c>
      <c r="I2" s="85">
        <f>'OBJETIVO SEMANAL'!J5</f>
        <v>53155.166672530839</v>
      </c>
      <c r="J2" s="85">
        <f>'OBJETIVO SEMANAL'!L5</f>
        <v>70672.50272512385</v>
      </c>
      <c r="K2" s="85">
        <f>'OBJETIVO SEMANAL'!M5</f>
        <v>68232.917876187828</v>
      </c>
      <c r="L2" s="85">
        <f>'OBJETIVO SEMANAL'!N5</f>
        <v>80806.220199359246</v>
      </c>
      <c r="M2" s="85">
        <f>'OBJETIVO SEMANAL'!O5</f>
        <v>60849.957401075721</v>
      </c>
      <c r="N2" s="85">
        <f>'OBJETIVO SEMANAL'!P5</f>
        <v>65609.238365943398</v>
      </c>
      <c r="O2" s="85">
        <f>'OBJETIVO SEMANAL'!R5</f>
        <v>97794.164238484242</v>
      </c>
      <c r="P2" s="85">
        <f>'OBJETIVO SEMANAL'!S5</f>
        <v>87248.9697458023</v>
      </c>
      <c r="Q2" s="85">
        <f>'OBJETIVO SEMANAL'!T5</f>
        <v>86411.344051029038</v>
      </c>
      <c r="R2" s="85">
        <f>'OBJETIVO SEMANAL'!U5</f>
        <v>118189.13928128613</v>
      </c>
      <c r="S2" s="85">
        <f>'OBJETIVO SEMANAL'!W5</f>
        <v>106474.8044979726</v>
      </c>
      <c r="T2" s="85">
        <f>'OBJETIVO SEMANAL'!X5</f>
        <v>110838.91322022681</v>
      </c>
      <c r="U2" s="85">
        <f>'OBJETIVO SEMANAL'!Y5</f>
        <v>90065.082870478058</v>
      </c>
      <c r="V2" s="85">
        <f>'OBJETIVO SEMANAL'!Z5</f>
        <v>77619.628959093869</v>
      </c>
      <c r="W2" s="85">
        <f>'OBJETIVO SEMANAL'!AB5</f>
        <v>88261.950281773621</v>
      </c>
      <c r="X2" s="85">
        <f>'OBJETIVO SEMANAL'!AC5</f>
        <v>90249.087663261118</v>
      </c>
      <c r="Y2" s="85">
        <f>'OBJETIVO SEMANAL'!AD5</f>
        <v>90430.880141149057</v>
      </c>
      <c r="Z2" s="85">
        <f>'OBJETIVO SEMANAL'!AE5</f>
        <v>82268.219206290683</v>
      </c>
      <c r="AA2" s="85">
        <f>'OBJETIVO SEMANAL'!AF5</f>
        <v>118671.27555129799</v>
      </c>
      <c r="AB2" s="85">
        <f>'OBJETIVO SEMANAL'!AH5</f>
        <v>101852.9243224957</v>
      </c>
      <c r="AC2" s="85">
        <f>'OBJETIVO SEMANAL'!AI5</f>
        <v>81920.451879280488</v>
      </c>
      <c r="AD2" s="85">
        <f>'OBJETIVO SEMANAL'!AJ5</f>
        <v>79687.620620518617</v>
      </c>
      <c r="AE2" s="85">
        <f>'OBJETIVO SEMANAL'!AK5</f>
        <v>69714.753162380119</v>
      </c>
      <c r="AF2" s="85">
        <f>'OBJETIVO SEMANAL'!AM5</f>
        <v>68803.531843079603</v>
      </c>
      <c r="AG2" s="85">
        <f>'OBJETIVO SEMANAL'!AN5</f>
        <v>62158.211159848055</v>
      </c>
      <c r="AH2" s="85">
        <f>'OBJETIVO SEMANAL'!AO5</f>
        <v>71175.611188020324</v>
      </c>
      <c r="AI2" s="85">
        <f>'OBJETIVO SEMANAL'!AP5</f>
        <v>59918.57732004219</v>
      </c>
      <c r="AJ2" s="85">
        <f>'OBJETIVO SEMANAL'!AR5</f>
        <v>75222.381606130366</v>
      </c>
      <c r="AK2" s="85">
        <f>'OBJETIVO SEMANAL'!AS5</f>
        <v>64426.159321818552</v>
      </c>
      <c r="AL2" s="85">
        <f>'OBJETIVO SEMANAL'!AT5</f>
        <v>88978.741272842512</v>
      </c>
      <c r="AM2" s="85">
        <f>'OBJETIVO SEMANAL'!AU5</f>
        <v>71852.867033090806</v>
      </c>
      <c r="AN2" s="85">
        <f>'OBJETIVO SEMANAL'!AV5</f>
        <v>65598.967498582118</v>
      </c>
      <c r="AO2" s="85">
        <f>'OBJETIVO SEMANAL'!AX5</f>
        <v>59538.793306338426</v>
      </c>
      <c r="AP2" s="85">
        <f>'OBJETIVO SEMANAL'!AY5</f>
        <v>70285.513330701768</v>
      </c>
      <c r="AQ2" s="85">
        <f>'OBJETIVO SEMANAL'!AZ5</f>
        <v>73549.75703535277</v>
      </c>
      <c r="AR2" s="85">
        <f>'OBJETIVO SEMANAL'!BA5</f>
        <v>113694.21215823942</v>
      </c>
      <c r="AS2" s="85">
        <f>'OBJETIVO SEMANAL'!BC5</f>
        <v>110987.69961327732</v>
      </c>
      <c r="AT2" s="85">
        <f>'OBJETIVO SEMANAL'!BD5</f>
        <v>76956.054872437104</v>
      </c>
      <c r="AU2" s="85">
        <f>'OBJETIVO SEMANAL'!BE5</f>
        <v>100599.30695354196</v>
      </c>
      <c r="AV2" s="85">
        <f>'OBJETIVO SEMANAL'!BF5</f>
        <v>103381.25383018657</v>
      </c>
      <c r="AW2" s="85">
        <f>'OBJETIVO SEMANAL'!BH5</f>
        <v>193599.13628114163</v>
      </c>
      <c r="AX2" s="85">
        <f>'OBJETIVO SEMANAL'!BI5</f>
        <v>153874.29943355042</v>
      </c>
      <c r="AY2" s="85">
        <f>'OBJETIVO SEMANAL'!BJ5</f>
        <v>193051.1473326548</v>
      </c>
      <c r="AZ2" s="85">
        <f>'OBJETIVO SEMANAL'!BK5</f>
        <v>318234.1732312892</v>
      </c>
      <c r="BA2" s="85">
        <f>'OBJETIVO SEMANAL'!BL5</f>
        <v>79006.358566934665</v>
      </c>
      <c r="BB2" s="85">
        <f>'OBJETIVO SEMANAL'!BN5</f>
        <v>68819.464031615207</v>
      </c>
      <c r="BC2" s="85">
        <f>'OBJETIVO SEMANAL'!BO5</f>
        <v>70289.75066330815</v>
      </c>
      <c r="BD2" s="85">
        <f>'OBJETIVO SEMANAL'!BP5</f>
        <v>58238.532351631038</v>
      </c>
      <c r="BE2" s="85">
        <f>'OBJETIVO SEMANAL'!BQ5</f>
        <v>55695.54814594351</v>
      </c>
      <c r="BF2" s="85">
        <f>'OBJETIVO SEMANAL'!BR5</f>
        <v>68299.909824086179</v>
      </c>
    </row>
    <row r="3" spans="1:58">
      <c r="A3" s="142" t="s">
        <v>107</v>
      </c>
      <c r="B3" s="85">
        <f>'OBJETIVO SEMANAL'!B6</f>
        <v>70902.759370918429</v>
      </c>
      <c r="C3" s="85">
        <f>'OBJETIVO SEMANAL'!C6</f>
        <v>50971.059647299553</v>
      </c>
      <c r="D3" s="85">
        <f>'OBJETIVO SEMANAL'!D6</f>
        <v>61800.088218314086</v>
      </c>
      <c r="E3" s="85">
        <f>'OBJETIVO SEMANAL'!E6</f>
        <v>58160.634604626968</v>
      </c>
      <c r="F3" s="85">
        <f>'OBJETIVO SEMANAL'!G6</f>
        <v>68409.37933164995</v>
      </c>
      <c r="G3" s="85">
        <f>'OBJETIVO SEMANAL'!H6</f>
        <v>81760.981263198628</v>
      </c>
      <c r="H3" s="85">
        <f>'OBJETIVO SEMANAL'!I6</f>
        <v>78668.715425238843</v>
      </c>
      <c r="I3" s="85">
        <f>'OBJETIVO SEMANAL'!J6</f>
        <v>64114.301412219065</v>
      </c>
      <c r="J3" s="85">
        <f>'OBJETIVO SEMANAL'!L6</f>
        <v>68487.084875276487</v>
      </c>
      <c r="K3" s="85">
        <f>'OBJETIVO SEMANAL'!M6</f>
        <v>76812.048860561525</v>
      </c>
      <c r="L3" s="85">
        <f>'OBJETIVO SEMANAL'!N6</f>
        <v>70249.796666903407</v>
      </c>
      <c r="M3" s="85">
        <f>'OBJETIVO SEMANAL'!O6</f>
        <v>69135.755890308588</v>
      </c>
      <c r="N3" s="85">
        <f>'OBJETIVO SEMANAL'!P6</f>
        <v>67572.369786232579</v>
      </c>
      <c r="O3" s="85">
        <f>'OBJETIVO SEMANAL'!R6</f>
        <v>64797.974486434723</v>
      </c>
      <c r="P3" s="85">
        <f>'OBJETIVO SEMANAL'!S6</f>
        <v>90831.926594739096</v>
      </c>
      <c r="Q3" s="85">
        <f>'OBJETIVO SEMANAL'!T6</f>
        <v>93770.875581388376</v>
      </c>
      <c r="R3" s="85">
        <f>'OBJETIVO SEMANAL'!U6</f>
        <v>109447.51185752072</v>
      </c>
      <c r="S3" s="85">
        <f>'OBJETIVO SEMANAL'!W6</f>
        <v>92741.50132079146</v>
      </c>
      <c r="T3" s="85">
        <f>'OBJETIVO SEMANAL'!X6</f>
        <v>111190.04448036849</v>
      </c>
      <c r="U3" s="85">
        <f>'OBJETIVO SEMANAL'!Y6</f>
        <v>86601.797168156874</v>
      </c>
      <c r="V3" s="85">
        <f>'OBJETIVO SEMANAL'!Z6</f>
        <v>78212.727020579739</v>
      </c>
      <c r="W3" s="85">
        <f>'OBJETIVO SEMANAL'!AB6</f>
        <v>113770.23099385723</v>
      </c>
      <c r="X3" s="85">
        <f>'OBJETIVO SEMANAL'!AC6</f>
        <v>98129.55857433466</v>
      </c>
      <c r="Y3" s="85">
        <f>'OBJETIVO SEMANAL'!AD6</f>
        <v>100047.85675347678</v>
      </c>
      <c r="Z3" s="85">
        <f>'OBJETIVO SEMANAL'!AE6</f>
        <v>93431.494288558737</v>
      </c>
      <c r="AA3" s="85">
        <f>'OBJETIVO SEMANAL'!AF6</f>
        <v>103668.74809101298</v>
      </c>
      <c r="AB3" s="85">
        <f>'OBJETIVO SEMANAL'!AH6</f>
        <v>112370.78265865105</v>
      </c>
      <c r="AC3" s="85">
        <f>'OBJETIVO SEMANAL'!AI6</f>
        <v>86559.346201595734</v>
      </c>
      <c r="AD3" s="85">
        <f>'OBJETIVO SEMANAL'!AJ6</f>
        <v>95836.030588812413</v>
      </c>
      <c r="AE3" s="85">
        <f>'OBJETIVO SEMANAL'!AK6</f>
        <v>95676.163713956223</v>
      </c>
      <c r="AF3" s="85">
        <f>'OBJETIVO SEMANAL'!AM6</f>
        <v>93801.912550351713</v>
      </c>
      <c r="AG3" s="85">
        <f>'OBJETIVO SEMANAL'!AN6</f>
        <v>77507.916251973555</v>
      </c>
      <c r="AH3" s="85">
        <f>'OBJETIVO SEMANAL'!AO6</f>
        <v>88234.699649989343</v>
      </c>
      <c r="AI3" s="85">
        <f>'OBJETIVO SEMANAL'!AP6</f>
        <v>75580.098343899532</v>
      </c>
      <c r="AJ3" s="85">
        <f>'OBJETIVO SEMANAL'!AR6</f>
        <v>81578.562842398169</v>
      </c>
      <c r="AK3" s="85">
        <f>'OBJETIVO SEMANAL'!AS6</f>
        <v>69555.711287785554</v>
      </c>
      <c r="AL3" s="85">
        <f>'OBJETIVO SEMANAL'!AT6</f>
        <v>78941.693453406755</v>
      </c>
      <c r="AM3" s="85">
        <f>'OBJETIVO SEMANAL'!AU6</f>
        <v>65897.174369561559</v>
      </c>
      <c r="AN3" s="85">
        <f>'OBJETIVO SEMANAL'!AV6</f>
        <v>65631.722226262413</v>
      </c>
      <c r="AO3" s="85">
        <f>'OBJETIVO SEMANAL'!AX6</f>
        <v>59922.412150351978</v>
      </c>
      <c r="AP3" s="85">
        <f>'OBJETIVO SEMANAL'!AY6</f>
        <v>60756.794181422185</v>
      </c>
      <c r="AQ3" s="85">
        <f>'OBJETIVO SEMANAL'!AZ6</f>
        <v>71363.629213732856</v>
      </c>
      <c r="AR3" s="85">
        <f>'OBJETIVO SEMANAL'!BA6</f>
        <v>111129.45005662466</v>
      </c>
      <c r="AS3" s="85">
        <f>'OBJETIVO SEMANAL'!BC6</f>
        <v>108753.6853804837</v>
      </c>
      <c r="AT3" s="85">
        <f>'OBJETIVO SEMANAL'!BD6</f>
        <v>75132.16602993822</v>
      </c>
      <c r="AU3" s="85">
        <f>'OBJETIVO SEMANAL'!BE6</f>
        <v>100717.24112527411</v>
      </c>
      <c r="AV3" s="85">
        <f>'OBJETIVO SEMANAL'!BF6</f>
        <v>128830.20542949541</v>
      </c>
      <c r="AW3" s="85">
        <f>'OBJETIVO SEMANAL'!BH6</f>
        <v>127314.39913977591</v>
      </c>
      <c r="AX3" s="85">
        <f>'OBJETIVO SEMANAL'!BI6</f>
        <v>149611.26241614239</v>
      </c>
      <c r="AY3" s="85">
        <f>'OBJETIVO SEMANAL'!BJ6</f>
        <v>200403.67682453719</v>
      </c>
      <c r="AZ3" s="85">
        <f>'OBJETIVO SEMANAL'!BK6</f>
        <v>345864.51730215922</v>
      </c>
      <c r="BA3" s="85">
        <f>'OBJETIVO SEMANAL'!BL6</f>
        <v>102705.05410936358</v>
      </c>
      <c r="BB3" s="85">
        <f>'OBJETIVO SEMANAL'!BN6</f>
        <v>72726.659850142081</v>
      </c>
      <c r="BC3" s="85">
        <f>'OBJETIVO SEMANAL'!BO6</f>
        <v>69722.851014401705</v>
      </c>
      <c r="BD3" s="85">
        <f>'OBJETIVO SEMANAL'!BP6</f>
        <v>61816.183967809098</v>
      </c>
      <c r="BE3" s="85">
        <f>'OBJETIVO SEMANAL'!BQ6</f>
        <v>63514.229143506418</v>
      </c>
      <c r="BF3" s="85">
        <f>'OBJETIVO SEMANAL'!BR6</f>
        <v>62298.639539621443</v>
      </c>
    </row>
    <row r="4" spans="1:58">
      <c r="A4" s="142" t="s">
        <v>108</v>
      </c>
      <c r="B4" s="85">
        <f>'OBJETIVO SEMANAL'!B7</f>
        <v>65823.212444201752</v>
      </c>
      <c r="C4" s="85">
        <f>'OBJETIVO SEMANAL'!C7</f>
        <v>54400.681853791393</v>
      </c>
      <c r="D4" s="85">
        <f>'OBJETIVO SEMANAL'!D7</f>
        <v>68084.229641942569</v>
      </c>
      <c r="E4" s="85">
        <f>'OBJETIVO SEMANAL'!E7</f>
        <v>80893.484875833659</v>
      </c>
      <c r="F4" s="85">
        <f>'OBJETIVO SEMANAL'!G7</f>
        <v>80537.855654981307</v>
      </c>
      <c r="G4" s="85">
        <f>'OBJETIVO SEMANAL'!H7</f>
        <v>73963.620738460799</v>
      </c>
      <c r="H4" s="85">
        <f>'OBJETIVO SEMANAL'!I7</f>
        <v>103260.35086749947</v>
      </c>
      <c r="I4" s="85">
        <f>'OBJETIVO SEMANAL'!J7</f>
        <v>85392.05387803429</v>
      </c>
      <c r="J4" s="85">
        <f>'OBJETIVO SEMANAL'!L7</f>
        <v>75248.650735154602</v>
      </c>
      <c r="K4" s="85">
        <f>'OBJETIVO SEMANAL'!M7</f>
        <v>72748.045610601417</v>
      </c>
      <c r="L4" s="85">
        <f>'OBJETIVO SEMANAL'!N7</f>
        <v>77545.566429042417</v>
      </c>
      <c r="M4" s="85">
        <f>'OBJETIVO SEMANAL'!O7</f>
        <v>75209.292897808162</v>
      </c>
      <c r="N4" s="85">
        <f>'OBJETIVO SEMANAL'!P7</f>
        <v>82050.163477593</v>
      </c>
      <c r="O4" s="85">
        <f>'OBJETIVO SEMANAL'!R7</f>
        <v>85619.760834090615</v>
      </c>
      <c r="P4" s="85">
        <f>'OBJETIVO SEMANAL'!S7</f>
        <v>97577.531035355074</v>
      </c>
      <c r="Q4" s="85">
        <f>'OBJETIVO SEMANAL'!T7</f>
        <v>94505.98252931294</v>
      </c>
      <c r="R4" s="85">
        <f>'OBJETIVO SEMANAL'!U7</f>
        <v>133727.95327416214</v>
      </c>
      <c r="S4" s="85">
        <f>'OBJETIVO SEMANAL'!W7</f>
        <v>100471.90872306994</v>
      </c>
      <c r="T4" s="85">
        <f>'OBJETIVO SEMANAL'!X7</f>
        <v>116295.34937736254</v>
      </c>
      <c r="U4" s="85">
        <f>'OBJETIVO SEMANAL'!Y7</f>
        <v>96637.154303572985</v>
      </c>
      <c r="V4" s="85">
        <f>'OBJETIVO SEMANAL'!Z7</f>
        <v>92538.195035141092</v>
      </c>
      <c r="W4" s="85">
        <f>'OBJETIVO SEMANAL'!AB7</f>
        <v>83250.137628661352</v>
      </c>
      <c r="X4" s="85">
        <f>'OBJETIVO SEMANAL'!AC7</f>
        <v>99942.3282603689</v>
      </c>
      <c r="Y4" s="85">
        <f>'OBJETIVO SEMANAL'!AD7</f>
        <v>91855.267305357411</v>
      </c>
      <c r="Z4" s="85">
        <f>'OBJETIVO SEMANAL'!AE7</f>
        <v>82834.14457443211</v>
      </c>
      <c r="AA4" s="85">
        <f>'OBJETIVO SEMANAL'!AF7</f>
        <v>91440.457387190923</v>
      </c>
      <c r="AB4" s="85">
        <f>'OBJETIVO SEMANAL'!AH7</f>
        <v>90948.73526889256</v>
      </c>
      <c r="AC4" s="85">
        <f>'OBJETIVO SEMANAL'!AI7</f>
        <v>89200.536405594801</v>
      </c>
      <c r="AD4" s="85">
        <f>'OBJETIVO SEMANAL'!AJ7</f>
        <v>72890.984543575367</v>
      </c>
      <c r="AE4" s="85">
        <f>'OBJETIVO SEMANAL'!AK7</f>
        <v>80982.823494050841</v>
      </c>
      <c r="AF4" s="85">
        <f>'OBJETIVO SEMANAL'!AM7</f>
        <v>67945.058285987427</v>
      </c>
      <c r="AG4" s="85">
        <f>'OBJETIVO SEMANAL'!AN7</f>
        <v>71813.307959767393</v>
      </c>
      <c r="AH4" s="85">
        <f>'OBJETIVO SEMANAL'!AO7</f>
        <v>72322.181140210479</v>
      </c>
      <c r="AI4" s="85">
        <f>'OBJETIVO SEMANAL'!AP7</f>
        <v>78731.951742881298</v>
      </c>
      <c r="AJ4" s="85">
        <f>'OBJETIVO SEMANAL'!AR7</f>
        <v>81439.91861286333</v>
      </c>
      <c r="AK4" s="85">
        <f>'OBJETIVO SEMANAL'!AS7</f>
        <v>64067.38238109817</v>
      </c>
      <c r="AL4" s="85">
        <f>'OBJETIVO SEMANAL'!AT7</f>
        <v>85867.827437242609</v>
      </c>
      <c r="AM4" s="85">
        <f>'OBJETIVO SEMANAL'!AU7</f>
        <v>73518.395997019965</v>
      </c>
      <c r="AN4" s="85">
        <f>'OBJETIVO SEMANAL'!AV7</f>
        <v>66320.060893681191</v>
      </c>
      <c r="AO4" s="85">
        <f>'OBJETIVO SEMANAL'!AX7</f>
        <v>62160.379437766598</v>
      </c>
      <c r="AP4" s="85">
        <f>'OBJETIVO SEMANAL'!AY7</f>
        <v>71308.504467107618</v>
      </c>
      <c r="AQ4" s="85">
        <f>'OBJETIVO SEMANAL'!AZ7</f>
        <v>81113.028606386739</v>
      </c>
      <c r="AR4" s="85">
        <f>'OBJETIVO SEMANAL'!BA7</f>
        <v>128761.25773161117</v>
      </c>
      <c r="AS4" s="85">
        <f>'OBJETIVO SEMANAL'!BC7</f>
        <v>110773.82683471985</v>
      </c>
      <c r="AT4" s="85">
        <f>'OBJETIVO SEMANAL'!BD7</f>
        <v>74743.26547047004</v>
      </c>
      <c r="AU4" s="85">
        <f>'OBJETIVO SEMANAL'!BE7</f>
        <v>105891.83116588388</v>
      </c>
      <c r="AV4" s="85">
        <f>'OBJETIVO SEMANAL'!BF7</f>
        <v>134063.02739423316</v>
      </c>
      <c r="AW4" s="85">
        <f>'OBJETIVO SEMANAL'!BH7</f>
        <v>141570.10288326378</v>
      </c>
      <c r="AX4" s="85">
        <f>'OBJETIVO SEMANAL'!BI7</f>
        <v>167072.29016347072</v>
      </c>
      <c r="AY4" s="85">
        <f>'OBJETIVO SEMANAL'!BJ7</f>
        <v>196236.25484144926</v>
      </c>
      <c r="AZ4" s="85">
        <f>'OBJETIVO SEMANAL'!BK7</f>
        <v>325473.63812387455</v>
      </c>
      <c r="BA4" s="85">
        <f>'OBJETIVO SEMANAL'!BL7</f>
        <v>86100.015384959042</v>
      </c>
      <c r="BB4" s="85">
        <f>'OBJETIVO SEMANAL'!BN7</f>
        <v>72181.586113927333</v>
      </c>
      <c r="BC4" s="85">
        <f>'OBJETIVO SEMANAL'!BO7</f>
        <v>82320.941127557497</v>
      </c>
      <c r="BD4" s="85">
        <f>'OBJETIVO SEMANAL'!BP7</f>
        <v>75394.956206663599</v>
      </c>
      <c r="BE4" s="85">
        <f>'OBJETIVO SEMANAL'!BQ7</f>
        <v>63355.002882182212</v>
      </c>
      <c r="BF4" s="85">
        <f>'OBJETIVO SEMANAL'!BR7</f>
        <v>63115.145308660896</v>
      </c>
    </row>
    <row r="5" spans="1:58">
      <c r="A5" s="142" t="s">
        <v>109</v>
      </c>
      <c r="B5" s="85">
        <f>'OBJETIVO SEMANAL'!B8</f>
        <v>50005.576548098892</v>
      </c>
      <c r="C5" s="85">
        <f>'OBJETIVO SEMANAL'!C8</f>
        <v>38092.709406234557</v>
      </c>
      <c r="D5" s="85">
        <f>'OBJETIVO SEMANAL'!D8</f>
        <v>63274.458467099772</v>
      </c>
      <c r="E5" s="85">
        <f>'OBJETIVO SEMANAL'!E8</f>
        <v>32465.321286835326</v>
      </c>
      <c r="F5" s="85">
        <f>'OBJETIVO SEMANAL'!G8</f>
        <v>32240.637135039822</v>
      </c>
      <c r="G5" s="85">
        <f>'OBJETIVO SEMANAL'!H8</f>
        <v>42475.631432505877</v>
      </c>
      <c r="H5" s="85">
        <f>'OBJETIVO SEMANAL'!I8</f>
        <v>46441.039314258509</v>
      </c>
      <c r="I5" s="85">
        <f>'OBJETIVO SEMANAL'!J8</f>
        <v>40335.509674965637</v>
      </c>
      <c r="J5" s="85">
        <f>'OBJETIVO SEMANAL'!L8</f>
        <v>49794.492359223499</v>
      </c>
      <c r="K5" s="85">
        <f>'OBJETIVO SEMANAL'!M8</f>
        <v>51352.697269684279</v>
      </c>
      <c r="L5" s="85">
        <f>'OBJETIVO SEMANAL'!N8</f>
        <v>49489.403002468491</v>
      </c>
      <c r="M5" s="85">
        <f>'OBJETIVO SEMANAL'!O8</f>
        <v>51885.867337488278</v>
      </c>
      <c r="N5" s="85">
        <f>'OBJETIVO SEMANAL'!P8</f>
        <v>52150.68523574889</v>
      </c>
      <c r="O5" s="85">
        <f>'OBJETIVO SEMANAL'!R8</f>
        <v>54204.354996672322</v>
      </c>
      <c r="P5" s="85">
        <f>'OBJETIVO SEMANAL'!S8</f>
        <v>60892.567717529848</v>
      </c>
      <c r="Q5" s="85">
        <f>'OBJETIVO SEMANAL'!T8</f>
        <v>63883.345300181849</v>
      </c>
      <c r="R5" s="85">
        <f>'OBJETIVO SEMANAL'!U8</f>
        <v>76083.73342186489</v>
      </c>
      <c r="S5" s="85">
        <f>'OBJETIVO SEMANAL'!W8</f>
        <v>65113.48133849712</v>
      </c>
      <c r="T5" s="85">
        <f>'OBJETIVO SEMANAL'!X8</f>
        <v>71206.672236012295</v>
      </c>
      <c r="U5" s="85">
        <f>'OBJETIVO SEMANAL'!Y8</f>
        <v>47706.575611770306</v>
      </c>
      <c r="V5" s="85">
        <f>'OBJETIVO SEMANAL'!Z8</f>
        <v>46223.022422549519</v>
      </c>
      <c r="W5" s="85">
        <f>'OBJETIVO SEMANAL'!AB8</f>
        <v>64480.698109625191</v>
      </c>
      <c r="X5" s="85">
        <f>'OBJETIVO SEMANAL'!AC8</f>
        <v>55334.983907601272</v>
      </c>
      <c r="Y5" s="85">
        <f>'OBJETIVO SEMANAL'!AD8</f>
        <v>60522.649212653727</v>
      </c>
      <c r="Z5" s="85">
        <f>'OBJETIVO SEMANAL'!AE8</f>
        <v>69076.97647555299</v>
      </c>
      <c r="AA5" s="85">
        <f>'OBJETIVO SEMANAL'!AF8</f>
        <v>56131.789827418128</v>
      </c>
      <c r="AB5" s="85">
        <f>'OBJETIVO SEMANAL'!AH8</f>
        <v>93547.656320549504</v>
      </c>
      <c r="AC5" s="85">
        <f>'OBJETIVO SEMANAL'!AI8</f>
        <v>68104.927998710438</v>
      </c>
      <c r="AD5" s="85">
        <f>'OBJETIVO SEMANAL'!AJ8</f>
        <v>61377.199861203517</v>
      </c>
      <c r="AE5" s="85">
        <f>'OBJETIVO SEMANAL'!AK8</f>
        <v>66254.773162243699</v>
      </c>
      <c r="AF5" s="85">
        <f>'OBJETIVO SEMANAL'!AM8</f>
        <v>51283.877619207029</v>
      </c>
      <c r="AG5" s="85">
        <f>'OBJETIVO SEMANAL'!AN8</f>
        <v>48615.246938364377</v>
      </c>
      <c r="AH5" s="85">
        <f>'OBJETIVO SEMANAL'!AO8</f>
        <v>45595.884746900185</v>
      </c>
      <c r="AI5" s="85">
        <f>'OBJETIVO SEMANAL'!AP8</f>
        <v>65037.129929200637</v>
      </c>
      <c r="AJ5" s="85">
        <f>'OBJETIVO SEMANAL'!AR8</f>
        <v>56519.295527814007</v>
      </c>
      <c r="AK5" s="85">
        <f>'OBJETIVO SEMANAL'!AS8</f>
        <v>48810.701404038191</v>
      </c>
      <c r="AL5" s="85">
        <f>'OBJETIVO SEMANAL'!AT8</f>
        <v>49921.596544463777</v>
      </c>
      <c r="AM5" s="85">
        <f>'OBJETIVO SEMANAL'!AU8</f>
        <v>42976.194404282272</v>
      </c>
      <c r="AN5" s="85">
        <f>'OBJETIVO SEMANAL'!AV8</f>
        <v>45547.326716455987</v>
      </c>
      <c r="AO5" s="85">
        <f>'OBJETIVO SEMANAL'!AX8</f>
        <v>47808.856700727709</v>
      </c>
      <c r="AP5" s="85">
        <f>'OBJETIVO SEMANAL'!AY8</f>
        <v>47625.719287258056</v>
      </c>
      <c r="AQ5" s="85">
        <f>'OBJETIVO SEMANAL'!AZ8</f>
        <v>54433.840738010324</v>
      </c>
      <c r="AR5" s="85">
        <f>'OBJETIVO SEMANAL'!BA8</f>
        <v>98489.955131697774</v>
      </c>
      <c r="AS5" s="85">
        <f>'OBJETIVO SEMANAL'!BC8</f>
        <v>76281.97084581331</v>
      </c>
      <c r="AT5" s="85">
        <f>'OBJETIVO SEMANAL'!BD8</f>
        <v>59940.66529884671</v>
      </c>
      <c r="AU5" s="85">
        <f>'OBJETIVO SEMANAL'!BE8</f>
        <v>78372.889403515073</v>
      </c>
      <c r="AV5" s="85">
        <f>'OBJETIVO SEMANAL'!BF8</f>
        <v>94092.769847712931</v>
      </c>
      <c r="AW5" s="85">
        <f>'OBJETIVO SEMANAL'!BH8</f>
        <v>90933.015485171985</v>
      </c>
      <c r="AX5" s="85">
        <f>'OBJETIVO SEMANAL'!BI8</f>
        <v>123102.04267866473</v>
      </c>
      <c r="AY5" s="85">
        <f>'OBJETIVO SEMANAL'!BJ8</f>
        <v>174692.94836309235</v>
      </c>
      <c r="AZ5" s="85">
        <f>'OBJETIVO SEMANAL'!BK8</f>
        <v>293825.23544225976</v>
      </c>
      <c r="BA5" s="85">
        <f>'OBJETIVO SEMANAL'!BL8</f>
        <v>83334.473879953235</v>
      </c>
      <c r="BB5" s="85">
        <f>'OBJETIVO SEMANAL'!BN8</f>
        <v>57083.470390486174</v>
      </c>
      <c r="BC5" s="85">
        <f>'OBJETIVO SEMANAL'!BO8</f>
        <v>50739.57118777607</v>
      </c>
      <c r="BD5" s="85">
        <f>'OBJETIVO SEMANAL'!BP8</f>
        <v>37931.995639653593</v>
      </c>
      <c r="BE5" s="85">
        <f>'OBJETIVO SEMANAL'!BQ8</f>
        <v>34322.617920113727</v>
      </c>
      <c r="BF5" s="85">
        <f>'OBJETIVO SEMANAL'!BR8</f>
        <v>41354.688691579679</v>
      </c>
    </row>
    <row r="6" spans="1:58">
      <c r="A6" s="142" t="s">
        <v>110</v>
      </c>
      <c r="B6" s="85">
        <f>'OBJETIVO SEMANAL'!B9</f>
        <v>57459.57164266691</v>
      </c>
      <c r="C6" s="85">
        <f>'OBJETIVO SEMANAL'!C9</f>
        <v>53076.253156877152</v>
      </c>
      <c r="D6" s="85">
        <f>'OBJETIVO SEMANAL'!D9</f>
        <v>57913.233100438119</v>
      </c>
      <c r="E6" s="85">
        <f>'OBJETIVO SEMANAL'!E9</f>
        <v>51191.823999067223</v>
      </c>
      <c r="F6" s="85">
        <f>'OBJETIVO SEMANAL'!G9</f>
        <v>54195.869300144863</v>
      </c>
      <c r="G6" s="85">
        <f>'OBJETIVO SEMANAL'!H9</f>
        <v>60461.962471639476</v>
      </c>
      <c r="H6" s="85">
        <f>'OBJETIVO SEMANAL'!I9</f>
        <v>74038.228491461792</v>
      </c>
      <c r="I6" s="85">
        <f>'OBJETIVO SEMANAL'!J9</f>
        <v>51526.968394204407</v>
      </c>
      <c r="J6" s="85">
        <f>'OBJETIVO SEMANAL'!L9</f>
        <v>58288.404128890703</v>
      </c>
      <c r="K6" s="85">
        <f>'OBJETIVO SEMANAL'!M9</f>
        <v>60178.638198639594</v>
      </c>
      <c r="L6" s="85">
        <f>'OBJETIVO SEMANAL'!N9</f>
        <v>71622.993294907836</v>
      </c>
      <c r="M6" s="85">
        <f>'OBJETIVO SEMANAL'!O9</f>
        <v>59440.300076470245</v>
      </c>
      <c r="N6" s="85">
        <f>'OBJETIVO SEMANAL'!P9</f>
        <v>68369.900941723245</v>
      </c>
      <c r="O6" s="85">
        <f>'OBJETIVO SEMANAL'!R9</f>
        <v>71522.417930992524</v>
      </c>
      <c r="P6" s="85">
        <f>'OBJETIVO SEMANAL'!S9</f>
        <v>74054.167384508939</v>
      </c>
      <c r="Q6" s="85">
        <f>'OBJETIVO SEMANAL'!T9</f>
        <v>81226.559656882906</v>
      </c>
      <c r="R6" s="85">
        <f>'OBJETIVO SEMANAL'!U9</f>
        <v>106767.02513110061</v>
      </c>
      <c r="S6" s="85">
        <f>'OBJETIVO SEMANAL'!W9</f>
        <v>91182.561833084983</v>
      </c>
      <c r="T6" s="85">
        <f>'OBJETIVO SEMANAL'!X9</f>
        <v>109458.78857578828</v>
      </c>
      <c r="U6" s="85">
        <f>'OBJETIVO SEMANAL'!Y9</f>
        <v>80770.148016640989</v>
      </c>
      <c r="V6" s="85">
        <f>'OBJETIVO SEMANAL'!Z9</f>
        <v>78932.299709944738</v>
      </c>
      <c r="W6" s="85">
        <f>'OBJETIVO SEMANAL'!AB9</f>
        <v>86209.124703169087</v>
      </c>
      <c r="X6" s="85">
        <f>'OBJETIVO SEMANAL'!AC9</f>
        <v>67966.591207837293</v>
      </c>
      <c r="Y6" s="85">
        <f>'OBJETIVO SEMANAL'!AD9</f>
        <v>90020.971786671143</v>
      </c>
      <c r="Z6" s="85">
        <f>'OBJETIVO SEMANAL'!AE9</f>
        <v>81143.06888342445</v>
      </c>
      <c r="AA6" s="85">
        <f>'OBJETIVO SEMANAL'!AF9</f>
        <v>91252.90617560978</v>
      </c>
      <c r="AB6" s="85">
        <f>'OBJETIVO SEMANAL'!AH9</f>
        <v>84501.317753018055</v>
      </c>
      <c r="AC6" s="85">
        <f>'OBJETIVO SEMANAL'!AI9</f>
        <v>63963.416260553982</v>
      </c>
      <c r="AD6" s="85">
        <f>'OBJETIVO SEMANAL'!AJ9</f>
        <v>73003.61879977613</v>
      </c>
      <c r="AE6" s="85">
        <f>'OBJETIVO SEMANAL'!AK9</f>
        <v>59535.218806417826</v>
      </c>
      <c r="AF6" s="85">
        <f>'OBJETIVO SEMANAL'!AM9</f>
        <v>69276.871420954616</v>
      </c>
      <c r="AG6" s="85">
        <f>'OBJETIVO SEMANAL'!AN9</f>
        <v>62375.297477788205</v>
      </c>
      <c r="AH6" s="85">
        <f>'OBJETIVO SEMANAL'!AO9</f>
        <v>75138.464794039464</v>
      </c>
      <c r="AI6" s="85">
        <f>'OBJETIVO SEMANAL'!AP9</f>
        <v>81416.269766594036</v>
      </c>
      <c r="AJ6" s="85">
        <f>'OBJETIVO SEMANAL'!AR9</f>
        <v>81993.949239505528</v>
      </c>
      <c r="AK6" s="85">
        <f>'OBJETIVO SEMANAL'!AS9</f>
        <v>77973.141391194265</v>
      </c>
      <c r="AL6" s="85">
        <f>'OBJETIVO SEMANAL'!AT9</f>
        <v>82463.133968004375</v>
      </c>
      <c r="AM6" s="85">
        <f>'OBJETIVO SEMANAL'!AU9</f>
        <v>68761.312402419397</v>
      </c>
      <c r="AN6" s="85">
        <f>'OBJETIVO SEMANAL'!AV9</f>
        <v>61898.70756726712</v>
      </c>
      <c r="AO6" s="85">
        <f>'OBJETIVO SEMANAL'!AX9</f>
        <v>59972.994146587414</v>
      </c>
      <c r="AP6" s="85">
        <f>'OBJETIVO SEMANAL'!AY9</f>
        <v>64954.329527251241</v>
      </c>
      <c r="AQ6" s="85">
        <f>'OBJETIVO SEMANAL'!AZ9</f>
        <v>69278.631398920043</v>
      </c>
      <c r="AR6" s="85">
        <f>'OBJETIVO SEMANAL'!BA9</f>
        <v>122451.07156922</v>
      </c>
      <c r="AS6" s="85">
        <f>'OBJETIVO SEMANAL'!BC9</f>
        <v>88319.414286295025</v>
      </c>
      <c r="AT6" s="85">
        <f>'OBJETIVO SEMANAL'!BD9</f>
        <v>65813.824994938783</v>
      </c>
      <c r="AU6" s="85">
        <f>'OBJETIVO SEMANAL'!BE9</f>
        <v>88608.641143010318</v>
      </c>
      <c r="AV6" s="85">
        <f>'OBJETIVO SEMANAL'!BF9</f>
        <v>99546.009901966885</v>
      </c>
      <c r="AW6" s="85">
        <f>'OBJETIVO SEMANAL'!BH9</f>
        <v>108741.34189933562</v>
      </c>
      <c r="AX6" s="85">
        <f>'OBJETIVO SEMANAL'!BI9</f>
        <v>152763.54471868934</v>
      </c>
      <c r="AY6" s="85">
        <f>'OBJETIVO SEMANAL'!BJ9</f>
        <v>153993.52450572856</v>
      </c>
      <c r="AZ6" s="85">
        <f>'OBJETIVO SEMANAL'!BK9</f>
        <v>233477.2328817852</v>
      </c>
      <c r="BA6" s="85">
        <f>'OBJETIVO SEMANAL'!BL9</f>
        <v>69357.883152109032</v>
      </c>
      <c r="BB6" s="85">
        <f>'OBJETIVO SEMANAL'!BN9</f>
        <v>65014.898745472448</v>
      </c>
      <c r="BC6" s="85">
        <f>'OBJETIVO SEMANAL'!BO9</f>
        <v>63458.456625169107</v>
      </c>
      <c r="BD6" s="85">
        <f>'OBJETIVO SEMANAL'!BP9</f>
        <v>48181.520061714255</v>
      </c>
      <c r="BE6" s="85">
        <f>'OBJETIVO SEMANAL'!BQ9</f>
        <v>58556.995705997906</v>
      </c>
      <c r="BF6" s="85">
        <f>'OBJETIVO SEMANAL'!BR9</f>
        <v>56826.975297414261</v>
      </c>
    </row>
    <row r="7" spans="1:58">
      <c r="A7" s="142" t="s">
        <v>111</v>
      </c>
      <c r="B7" s="85">
        <f>'OBJETIVO SEMANAL'!B10</f>
        <v>73320.616973902899</v>
      </c>
      <c r="C7" s="85">
        <f>'OBJETIVO SEMANAL'!C10</f>
        <v>66801.266822120335</v>
      </c>
      <c r="D7" s="85">
        <f>'OBJETIVO SEMANAL'!D10</f>
        <v>78851.717601585042</v>
      </c>
      <c r="E7" s="85">
        <f>'OBJETIVO SEMANAL'!E10</f>
        <v>62026.460171884639</v>
      </c>
      <c r="F7" s="85">
        <f>'OBJETIVO SEMANAL'!G10</f>
        <v>64050.478139669234</v>
      </c>
      <c r="G7" s="85">
        <f>'OBJETIVO SEMANAL'!H10</f>
        <v>85926.886785919836</v>
      </c>
      <c r="H7" s="85">
        <f>'OBJETIVO SEMANAL'!I10</f>
        <v>81158.091887659844</v>
      </c>
      <c r="I7" s="85">
        <f>'OBJETIVO SEMANAL'!J10</f>
        <v>90101.578763256126</v>
      </c>
      <c r="J7" s="85">
        <f>'OBJETIVO SEMANAL'!L10</f>
        <v>83930.732397303247</v>
      </c>
      <c r="K7" s="85">
        <f>'OBJETIVO SEMANAL'!M10</f>
        <v>91917.428152566266</v>
      </c>
      <c r="L7" s="85">
        <f>'OBJETIVO SEMANAL'!N10</f>
        <v>89864.425262514633</v>
      </c>
      <c r="M7" s="85">
        <f>'OBJETIVO SEMANAL'!O10</f>
        <v>99955.599246716709</v>
      </c>
      <c r="N7" s="85">
        <f>'OBJETIVO SEMANAL'!P10</f>
        <v>104616.53370354183</v>
      </c>
      <c r="O7" s="85">
        <f>'OBJETIVO SEMANAL'!R10</f>
        <v>95418.546083116438</v>
      </c>
      <c r="P7" s="85">
        <f>'OBJETIVO SEMANAL'!S10</f>
        <v>79399.930271130943</v>
      </c>
      <c r="Q7" s="85">
        <f>'OBJETIVO SEMANAL'!T10</f>
        <v>110991.10265151503</v>
      </c>
      <c r="R7" s="85">
        <f>'OBJETIVO SEMANAL'!U10</f>
        <v>129696.57813548886</v>
      </c>
      <c r="S7" s="85">
        <f>'OBJETIVO SEMANAL'!W10</f>
        <v>111753.37041672778</v>
      </c>
      <c r="T7" s="85">
        <f>'OBJETIVO SEMANAL'!X10</f>
        <v>110130.5506009114</v>
      </c>
      <c r="U7" s="85">
        <f>'OBJETIVO SEMANAL'!Y10</f>
        <v>102499.6453737024</v>
      </c>
      <c r="V7" s="85">
        <f>'OBJETIVO SEMANAL'!Z10</f>
        <v>106801.15979618744</v>
      </c>
      <c r="W7" s="85">
        <f>'OBJETIVO SEMANAL'!AB10</f>
        <v>96578.636215495993</v>
      </c>
      <c r="X7" s="85">
        <f>'OBJETIVO SEMANAL'!AC10</f>
        <v>113268.37606535923</v>
      </c>
      <c r="Y7" s="85">
        <f>'OBJETIVO SEMANAL'!AD10</f>
        <v>112033.83394795573</v>
      </c>
      <c r="Z7" s="85">
        <f>'OBJETIVO SEMANAL'!AE10</f>
        <v>97991.771514291147</v>
      </c>
      <c r="AA7" s="85">
        <f>'OBJETIVO SEMANAL'!AF10</f>
        <v>117158.51536689175</v>
      </c>
      <c r="AB7" s="85">
        <f>'OBJETIVO SEMANAL'!AH10</f>
        <v>104486.30503591933</v>
      </c>
      <c r="AC7" s="85">
        <f>'OBJETIVO SEMANAL'!AI10</f>
        <v>97586.97301949891</v>
      </c>
      <c r="AD7" s="85">
        <f>'OBJETIVO SEMANAL'!AJ10</f>
        <v>88868.052467187794</v>
      </c>
      <c r="AE7" s="85">
        <f>'OBJETIVO SEMANAL'!AK10</f>
        <v>101867.15444380671</v>
      </c>
      <c r="AF7" s="85">
        <f>'OBJETIVO SEMANAL'!AM10</f>
        <v>85273.402335776322</v>
      </c>
      <c r="AG7" s="85">
        <f>'OBJETIVO SEMANAL'!AN10</f>
        <v>101500.31896191095</v>
      </c>
      <c r="AH7" s="85">
        <f>'OBJETIVO SEMANAL'!AO10</f>
        <v>82245.893694591519</v>
      </c>
      <c r="AI7" s="85">
        <f>'OBJETIVO SEMANAL'!AP10</f>
        <v>96121.674092668836</v>
      </c>
      <c r="AJ7" s="85">
        <f>'OBJETIVO SEMANAL'!AR10</f>
        <v>97001.066050973663</v>
      </c>
      <c r="AK7" s="85">
        <f>'OBJETIVO SEMANAL'!AS10</f>
        <v>88166.417197727758</v>
      </c>
      <c r="AL7" s="85">
        <f>'OBJETIVO SEMANAL'!AT10</f>
        <v>95811.061073124307</v>
      </c>
      <c r="AM7" s="85">
        <f>'OBJETIVO SEMANAL'!AU10</f>
        <v>82821.01180396913</v>
      </c>
      <c r="AN7" s="85">
        <f>'OBJETIVO SEMANAL'!AV10</f>
        <v>83210.312782089968</v>
      </c>
      <c r="AO7" s="85">
        <f>'OBJETIVO SEMANAL'!AX10</f>
        <v>92158.13143004349</v>
      </c>
      <c r="AP7" s="85">
        <f>'OBJETIVO SEMANAL'!AY10</f>
        <v>91877.602432780768</v>
      </c>
      <c r="AQ7" s="85">
        <f>'OBJETIVO SEMANAL'!AZ10</f>
        <v>107250.02052362674</v>
      </c>
      <c r="AR7" s="85">
        <f>'OBJETIVO SEMANAL'!BA10</f>
        <v>176765.92849839258</v>
      </c>
      <c r="AS7" s="85">
        <f>'OBJETIVO SEMANAL'!BC10</f>
        <v>123718.91044304875</v>
      </c>
      <c r="AT7" s="85">
        <f>'OBJETIVO SEMANAL'!BD10</f>
        <v>95718.034588996743</v>
      </c>
      <c r="AU7" s="85">
        <f>'OBJETIVO SEMANAL'!BE10</f>
        <v>115246.32555797271</v>
      </c>
      <c r="AV7" s="85">
        <f>'OBJETIVO SEMANAL'!BF10</f>
        <v>135735.99464636337</v>
      </c>
      <c r="AW7" s="85">
        <f>'OBJETIVO SEMANAL'!BH10</f>
        <v>243861.65055638764</v>
      </c>
      <c r="AX7" s="85">
        <f>'OBJETIVO SEMANAL'!BI10</f>
        <v>237009.76858505819</v>
      </c>
      <c r="AY7" s="85">
        <f>'OBJETIVO SEMANAL'!BJ10</f>
        <v>281068.65332146815</v>
      </c>
      <c r="AZ7" s="85">
        <f>'OBJETIVO SEMANAL'!BK10</f>
        <v>449688.6729030736</v>
      </c>
      <c r="BA7" s="85">
        <f>'OBJETIVO SEMANAL'!BL10</f>
        <v>101063.21146373037</v>
      </c>
      <c r="BB7" s="85">
        <f>'OBJETIVO SEMANAL'!BN10</f>
        <v>79647.012277438102</v>
      </c>
      <c r="BC7" s="85">
        <f>'OBJETIVO SEMANAL'!BO10</f>
        <v>85008.507111214771</v>
      </c>
      <c r="BD7" s="85">
        <f>'OBJETIVO SEMANAL'!BP10</f>
        <v>68703.867932237525</v>
      </c>
      <c r="BE7" s="85">
        <f>'OBJETIVO SEMANAL'!BQ10</f>
        <v>71849.550616333319</v>
      </c>
      <c r="BF7" s="85">
        <f>'OBJETIVO SEMANAL'!BR10</f>
        <v>73478.142813281578</v>
      </c>
    </row>
    <row r="8" spans="1:58">
      <c r="A8" s="142" t="s">
        <v>112</v>
      </c>
      <c r="B8" s="85">
        <f>'OBJETIVO SEMANAL'!B11</f>
        <v>89011.485160566372</v>
      </c>
      <c r="C8" s="85">
        <f>'OBJETIVO SEMANAL'!C11</f>
        <v>62609.628212068164</v>
      </c>
      <c r="D8" s="85">
        <f>'OBJETIVO SEMANAL'!D11</f>
        <v>81719.830555735563</v>
      </c>
      <c r="E8" s="85">
        <f>'OBJETIVO SEMANAL'!E11</f>
        <v>116527.49680325777</v>
      </c>
      <c r="F8" s="85">
        <f>'OBJETIVO SEMANAL'!G11</f>
        <v>111829.05024334503</v>
      </c>
      <c r="G8" s="85">
        <f>'OBJETIVO SEMANAL'!H11</f>
        <v>110185.79045225964</v>
      </c>
      <c r="H8" s="85">
        <f>'OBJETIVO SEMANAL'!I11</f>
        <v>129865.77716649286</v>
      </c>
      <c r="I8" s="85">
        <f>'OBJETIVO SEMANAL'!J11</f>
        <v>91851.090959197623</v>
      </c>
      <c r="J8" s="85">
        <f>'OBJETIVO SEMANAL'!L11</f>
        <v>94209.162652838815</v>
      </c>
      <c r="K8" s="85">
        <f>'OBJETIVO SEMANAL'!M11</f>
        <v>94017.638809038021</v>
      </c>
      <c r="L8" s="85">
        <f>'OBJETIVO SEMANAL'!N11</f>
        <v>95901.87423467086</v>
      </c>
      <c r="M8" s="85">
        <f>'OBJETIVO SEMANAL'!O11</f>
        <v>97371.734384392737</v>
      </c>
      <c r="N8" s="85">
        <f>'OBJETIVO SEMANAL'!P11</f>
        <v>95590.533785851047</v>
      </c>
      <c r="O8" s="85">
        <f>'OBJETIVO SEMANAL'!R11</f>
        <v>101452.07068299926</v>
      </c>
      <c r="P8" s="85">
        <f>'OBJETIVO SEMANAL'!S11</f>
        <v>116690.13563317373</v>
      </c>
      <c r="Q8" s="85">
        <f>'OBJETIVO SEMANAL'!T11</f>
        <v>108644.09820019039</v>
      </c>
      <c r="R8" s="85">
        <f>'OBJETIVO SEMANAL'!U11</f>
        <v>170452.16360852568</v>
      </c>
      <c r="S8" s="85">
        <f>'OBJETIVO SEMANAL'!W11</f>
        <v>127704.59448880372</v>
      </c>
      <c r="T8" s="85">
        <f>'OBJETIVO SEMANAL'!X11</f>
        <v>161942.70909610731</v>
      </c>
      <c r="U8" s="85">
        <f>'OBJETIVO SEMANAL'!Y11</f>
        <v>120824.21767739106</v>
      </c>
      <c r="V8" s="85">
        <f>'OBJETIVO SEMANAL'!Z11</f>
        <v>117263.72871791919</v>
      </c>
      <c r="W8" s="85">
        <f>'OBJETIVO SEMANAL'!AB11</f>
        <v>106061.50797695514</v>
      </c>
      <c r="X8" s="85">
        <f>'OBJETIVO SEMANAL'!AC11</f>
        <v>120513.99789622717</v>
      </c>
      <c r="Y8" s="85">
        <f>'OBJETIVO SEMANAL'!AD11</f>
        <v>143529.15739492263</v>
      </c>
      <c r="Z8" s="85">
        <f>'OBJETIVO SEMANAL'!AE11</f>
        <v>118211.53060838062</v>
      </c>
      <c r="AA8" s="85">
        <f>'OBJETIVO SEMANAL'!AF11</f>
        <v>140099.66849757999</v>
      </c>
      <c r="AB8" s="85">
        <f>'OBJETIVO SEMANAL'!AH11</f>
        <v>138491.55918481317</v>
      </c>
      <c r="AC8" s="85">
        <f>'OBJETIVO SEMANAL'!AI11</f>
        <v>131121.49475542526</v>
      </c>
      <c r="AD8" s="85">
        <f>'OBJETIVO SEMANAL'!AJ11</f>
        <v>107154.85122512664</v>
      </c>
      <c r="AE8" s="85">
        <f>'OBJETIVO SEMANAL'!AK11</f>
        <v>102372.67665735535</v>
      </c>
      <c r="AF8" s="85">
        <f>'OBJETIVO SEMANAL'!AM11</f>
        <v>105492.5020720434</v>
      </c>
      <c r="AG8" s="85">
        <f>'OBJETIVO SEMANAL'!AN11</f>
        <v>93864.113493239391</v>
      </c>
      <c r="AH8" s="85">
        <f>'OBJETIVO SEMANAL'!AO11</f>
        <v>112201.02915058256</v>
      </c>
      <c r="AI8" s="85">
        <f>'OBJETIVO SEMANAL'!AP11</f>
        <v>124927.28036718834</v>
      </c>
      <c r="AJ8" s="85">
        <f>'OBJETIVO SEMANAL'!AR11</f>
        <v>103174.76316506437</v>
      </c>
      <c r="AK8" s="85">
        <f>'OBJETIVO SEMANAL'!AS11</f>
        <v>88542.948612103879</v>
      </c>
      <c r="AL8" s="85">
        <f>'OBJETIVO SEMANAL'!AT11</f>
        <v>112132.8169912906</v>
      </c>
      <c r="AM8" s="85">
        <f>'OBJETIVO SEMANAL'!AU11</f>
        <v>88919.093070002913</v>
      </c>
      <c r="AN8" s="85">
        <f>'OBJETIVO SEMANAL'!AV11</f>
        <v>91481.188810328764</v>
      </c>
      <c r="AO8" s="85">
        <f>'OBJETIVO SEMANAL'!AX11</f>
        <v>93935.966815757187</v>
      </c>
      <c r="AP8" s="85">
        <f>'OBJETIVO SEMANAL'!AY11</f>
        <v>91181.711981548899</v>
      </c>
      <c r="AQ8" s="85">
        <f>'OBJETIVO SEMANAL'!AZ11</f>
        <v>121188.60611737832</v>
      </c>
      <c r="AR8" s="85">
        <f>'OBJETIVO SEMANAL'!BA11</f>
        <v>155304.71818746874</v>
      </c>
      <c r="AS8" s="85">
        <f>'OBJETIVO SEMANAL'!BC11</f>
        <v>121922.36487422917</v>
      </c>
      <c r="AT8" s="85">
        <f>'OBJETIVO SEMANAL'!BD11</f>
        <v>108292.72711323187</v>
      </c>
      <c r="AU8" s="85">
        <f>'OBJETIVO SEMANAL'!BE11</f>
        <v>154369.99693325226</v>
      </c>
      <c r="AV8" s="85">
        <f>'OBJETIVO SEMANAL'!BF11</f>
        <v>169443.14848195305</v>
      </c>
      <c r="AW8" s="85">
        <f>'OBJETIVO SEMANAL'!BH11</f>
        <v>186242.88833169761</v>
      </c>
      <c r="AX8" s="85">
        <f>'OBJETIVO SEMANAL'!BI11</f>
        <v>257322.57424135602</v>
      </c>
      <c r="AY8" s="85">
        <f>'OBJETIVO SEMANAL'!BJ11</f>
        <v>376512.53274575452</v>
      </c>
      <c r="AZ8" s="85">
        <f>'OBJETIVO SEMANAL'!BK11</f>
        <v>588745.10416288569</v>
      </c>
      <c r="BA8" s="85">
        <f>'OBJETIVO SEMANAL'!BL11</f>
        <v>96854.923988893293</v>
      </c>
      <c r="BB8" s="85">
        <f>'OBJETIVO SEMANAL'!BN11</f>
        <v>93339.766689620141</v>
      </c>
      <c r="BC8" s="85">
        <f>'OBJETIVO SEMANAL'!BO11</f>
        <v>95718.639528959146</v>
      </c>
      <c r="BD8" s="85">
        <f>'OBJETIVO SEMANAL'!BP11</f>
        <v>106121.17280594945</v>
      </c>
      <c r="BE8" s="85">
        <f>'OBJETIVO SEMANAL'!BQ11</f>
        <v>85259.445532718033</v>
      </c>
      <c r="BF8" s="85">
        <f>'OBJETIVO SEMANAL'!BR11</f>
        <v>92803.618289414298</v>
      </c>
    </row>
    <row r="9" spans="1:58">
      <c r="A9" s="142" t="s">
        <v>113</v>
      </c>
      <c r="B9" s="85">
        <f>'OBJETIVO SEMANAL'!B12</f>
        <v>64945.963059549475</v>
      </c>
      <c r="C9" s="85">
        <f>'OBJETIVO SEMANAL'!C12</f>
        <v>72652.489799747258</v>
      </c>
      <c r="D9" s="85">
        <f>'OBJETIVO SEMANAL'!D12</f>
        <v>51350.605143937057</v>
      </c>
      <c r="E9" s="85">
        <f>'OBJETIVO SEMANAL'!E12</f>
        <v>67302.329843158514</v>
      </c>
      <c r="F9" s="85">
        <f>'OBJETIVO SEMANAL'!G12</f>
        <v>83171.034520894711</v>
      </c>
      <c r="G9" s="85">
        <f>'OBJETIVO SEMANAL'!H12</f>
        <v>63466.152499812735</v>
      </c>
      <c r="H9" s="85">
        <f>'OBJETIVO SEMANAL'!I12</f>
        <v>71024.647794674936</v>
      </c>
      <c r="I9" s="85">
        <f>'OBJETIVO SEMANAL'!J12</f>
        <v>49423.691014756689</v>
      </c>
      <c r="J9" s="85">
        <f>'OBJETIVO SEMANAL'!L12</f>
        <v>62965.375041128194</v>
      </c>
      <c r="K9" s="85">
        <f>'OBJETIVO SEMANAL'!M12</f>
        <v>66545.098976029563</v>
      </c>
      <c r="L9" s="85">
        <f>'OBJETIVO SEMANAL'!N12</f>
        <v>68351.279900168665</v>
      </c>
      <c r="M9" s="85">
        <f>'OBJETIVO SEMANAL'!O12</f>
        <v>73884.037337408387</v>
      </c>
      <c r="N9" s="85">
        <f>'OBJETIVO SEMANAL'!P12</f>
        <v>68224.683264525534</v>
      </c>
      <c r="O9" s="85">
        <f>'OBJETIVO SEMANAL'!R12</f>
        <v>60729.946108332886</v>
      </c>
      <c r="P9" s="85">
        <f>'OBJETIVO SEMANAL'!S12</f>
        <v>79107.772381571165</v>
      </c>
      <c r="Q9" s="85">
        <f>'OBJETIVO SEMANAL'!T12</f>
        <v>95515.572125497434</v>
      </c>
      <c r="R9" s="85">
        <f>'OBJETIVO SEMANAL'!U12</f>
        <v>121958.78939938404</v>
      </c>
      <c r="S9" s="85">
        <f>'OBJETIVO SEMANAL'!W12</f>
        <v>82505.76276064149</v>
      </c>
      <c r="T9" s="85">
        <f>'OBJETIVO SEMANAL'!X12</f>
        <v>107299.34213765962</v>
      </c>
      <c r="U9" s="85">
        <f>'OBJETIVO SEMANAL'!Y12</f>
        <v>106764.43401339556</v>
      </c>
      <c r="V9" s="85">
        <f>'OBJETIVO SEMANAL'!Z12</f>
        <v>77330.022205234432</v>
      </c>
      <c r="W9" s="85">
        <f>'OBJETIVO SEMANAL'!AB12</f>
        <v>84351.214754495537</v>
      </c>
      <c r="X9" s="85">
        <f>'OBJETIVO SEMANAL'!AC12</f>
        <v>89100.998988157749</v>
      </c>
      <c r="Y9" s="85">
        <f>'OBJETIVO SEMANAL'!AD12</f>
        <v>94037.54970029823</v>
      </c>
      <c r="Z9" s="85">
        <f>'OBJETIVO SEMANAL'!AE12</f>
        <v>72646.944671122721</v>
      </c>
      <c r="AA9" s="85">
        <f>'OBJETIVO SEMANAL'!AF12</f>
        <v>75620.708873597992</v>
      </c>
      <c r="AB9" s="85">
        <f>'OBJETIVO SEMANAL'!AH12</f>
        <v>85949.727804632916</v>
      </c>
      <c r="AC9" s="85">
        <f>'OBJETIVO SEMANAL'!AI12</f>
        <v>78269.150744142098</v>
      </c>
      <c r="AD9" s="85">
        <f>'OBJETIVO SEMANAL'!AJ12</f>
        <v>67888.596002492224</v>
      </c>
      <c r="AE9" s="85">
        <f>'OBJETIVO SEMANAL'!AK12</f>
        <v>73265.692097936379</v>
      </c>
      <c r="AF9" s="85">
        <f>'OBJETIVO SEMANAL'!AM12</f>
        <v>70646.983152644694</v>
      </c>
      <c r="AG9" s="85">
        <f>'OBJETIVO SEMANAL'!AN12</f>
        <v>58040.677839498705</v>
      </c>
      <c r="AH9" s="85">
        <f>'OBJETIVO SEMANAL'!AO12</f>
        <v>74756.187213742553</v>
      </c>
      <c r="AI9" s="85">
        <f>'OBJETIVO SEMANAL'!AP12</f>
        <v>58853.997442459346</v>
      </c>
      <c r="AJ9" s="85">
        <f>'OBJETIVO SEMANAL'!AR12</f>
        <v>62893.914102108916</v>
      </c>
      <c r="AK9" s="85">
        <f>'OBJETIVO SEMANAL'!AS12</f>
        <v>75138.958342094091</v>
      </c>
      <c r="AL9" s="85">
        <f>'OBJETIVO SEMANAL'!AT12</f>
        <v>73526.066840125059</v>
      </c>
      <c r="AM9" s="85">
        <f>'OBJETIVO SEMANAL'!AU12</f>
        <v>57976.755717785229</v>
      </c>
      <c r="AN9" s="85">
        <f>'OBJETIVO SEMANAL'!AV12</f>
        <v>77930.917610897581</v>
      </c>
      <c r="AO9" s="85">
        <f>'OBJETIVO SEMANAL'!AX12</f>
        <v>60099.726686763403</v>
      </c>
      <c r="AP9" s="85">
        <f>'OBJETIVO SEMANAL'!AY12</f>
        <v>58117.72809026474</v>
      </c>
      <c r="AQ9" s="85">
        <f>'OBJETIVO SEMANAL'!AZ12</f>
        <v>64704.478255812828</v>
      </c>
      <c r="AR9" s="85">
        <f>'OBJETIVO SEMANAL'!BA12</f>
        <v>107971.46819400914</v>
      </c>
      <c r="AS9" s="85">
        <f>'OBJETIVO SEMANAL'!BC12</f>
        <v>89962.40591142558</v>
      </c>
      <c r="AT9" s="85">
        <f>'OBJETIVO SEMANAL'!BD12</f>
        <v>89262.887660152133</v>
      </c>
      <c r="AU9" s="85">
        <f>'OBJETIVO SEMANAL'!BE12</f>
        <v>85803.477384377838</v>
      </c>
      <c r="AV9" s="85">
        <f>'OBJETIVO SEMANAL'!BF12</f>
        <v>105115.00235763339</v>
      </c>
      <c r="AW9" s="85">
        <f>'OBJETIVO SEMANAL'!BH12</f>
        <v>114170.48436346496</v>
      </c>
      <c r="AX9" s="85">
        <f>'OBJETIVO SEMANAL'!BI12</f>
        <v>132536.01512729903</v>
      </c>
      <c r="AY9" s="85">
        <f>'OBJETIVO SEMANAL'!BJ12</f>
        <v>181490.61642437754</v>
      </c>
      <c r="AZ9" s="85">
        <f>'OBJETIVO SEMANAL'!BK12</f>
        <v>294372.02593823656</v>
      </c>
      <c r="BA9" s="85">
        <f>'OBJETIVO SEMANAL'!BL12</f>
        <v>68048.583445584649</v>
      </c>
      <c r="BB9" s="85">
        <f>'OBJETIVO SEMANAL'!BN12</f>
        <v>93674.770078071495</v>
      </c>
      <c r="BC9" s="85">
        <f>'OBJETIVO SEMANAL'!BO12</f>
        <v>66477.830640332832</v>
      </c>
      <c r="BD9" s="85">
        <f>'OBJETIVO SEMANAL'!BP12</f>
        <v>67001.035136982027</v>
      </c>
      <c r="BE9" s="85">
        <f>'OBJETIVO SEMANAL'!BQ12</f>
        <v>51893.484986764437</v>
      </c>
      <c r="BF9" s="85">
        <f>'OBJETIVO SEMANAL'!BR12</f>
        <v>62953.406088654563</v>
      </c>
    </row>
    <row r="10" spans="1:58">
      <c r="A10" s="142" t="s">
        <v>27</v>
      </c>
      <c r="B10" s="85">
        <f>'OBJETIVO SEMANAL'!B13</f>
        <v>112476.09114081641</v>
      </c>
      <c r="C10" s="85">
        <f>'OBJETIVO SEMANAL'!C13</f>
        <v>100206.75495285378</v>
      </c>
      <c r="D10" s="85">
        <f>'OBJETIVO SEMANAL'!D13</f>
        <v>119695.81061133527</v>
      </c>
      <c r="E10" s="85">
        <f>'OBJETIVO SEMANAL'!E13</f>
        <v>109058.55168779232</v>
      </c>
      <c r="F10" s="85">
        <f>'OBJETIVO SEMANAL'!G13</f>
        <v>114548.56938827643</v>
      </c>
      <c r="G10" s="85">
        <f>'OBJETIVO SEMANAL'!H13</f>
        <v>146209.87145869763</v>
      </c>
      <c r="H10" s="85">
        <f>'OBJETIVO SEMANAL'!I13</f>
        <v>172957.03611546115</v>
      </c>
      <c r="I10" s="85">
        <f>'OBJETIVO SEMANAL'!J13</f>
        <v>102510.29207427189</v>
      </c>
      <c r="J10" s="85">
        <f>'OBJETIVO SEMANAL'!L13</f>
        <v>116080.52564382517</v>
      </c>
      <c r="K10" s="85">
        <f>'OBJETIVO SEMANAL'!M13</f>
        <v>119241.47226953603</v>
      </c>
      <c r="L10" s="85">
        <f>'OBJETIVO SEMANAL'!N13</f>
        <v>128625.31982601633</v>
      </c>
      <c r="M10" s="85">
        <f>'OBJETIVO SEMANAL'!O13</f>
        <v>114980.43139200512</v>
      </c>
      <c r="N10" s="85">
        <f>'OBJETIVO SEMANAL'!P13</f>
        <v>109620.11660717906</v>
      </c>
      <c r="O10" s="85">
        <f>'OBJETIVO SEMANAL'!R13</f>
        <v>125283.82365195655</v>
      </c>
      <c r="P10" s="85">
        <f>'OBJETIVO SEMANAL'!S13</f>
        <v>153193.57823935713</v>
      </c>
      <c r="Q10" s="85">
        <f>'OBJETIVO SEMANAL'!T13</f>
        <v>162883.9525597473</v>
      </c>
      <c r="R10" s="85">
        <f>'OBJETIVO SEMANAL'!U13</f>
        <v>216403.79599758302</v>
      </c>
      <c r="S10" s="85">
        <f>'OBJETIVO SEMANAL'!W13</f>
        <v>209244.57209486791</v>
      </c>
      <c r="T10" s="85">
        <f>'OBJETIVO SEMANAL'!X13</f>
        <v>269586.04505769321</v>
      </c>
      <c r="U10" s="85">
        <f>'OBJETIVO SEMANAL'!Y13</f>
        <v>170623.61094038116</v>
      </c>
      <c r="V10" s="85">
        <f>'OBJETIVO SEMANAL'!Z13</f>
        <v>138826.44851599316</v>
      </c>
      <c r="W10" s="85">
        <f>'OBJETIVO SEMANAL'!AB13</f>
        <v>136094.94296022478</v>
      </c>
      <c r="X10" s="85">
        <f>'OBJETIVO SEMANAL'!AC13</f>
        <v>167872.91564516263</v>
      </c>
      <c r="Y10" s="85">
        <f>'OBJETIVO SEMANAL'!AD13</f>
        <v>152040.35742562643</v>
      </c>
      <c r="Z10" s="85">
        <f>'OBJETIVO SEMANAL'!AE13</f>
        <v>141405.03959642156</v>
      </c>
      <c r="AA10" s="85">
        <f>'OBJETIVO SEMANAL'!AF13</f>
        <v>169532.10412014177</v>
      </c>
      <c r="AB10" s="85">
        <f>'OBJETIVO SEMANAL'!AH13</f>
        <v>196985.33886827988</v>
      </c>
      <c r="AC10" s="85">
        <f>'OBJETIVO SEMANAL'!AI13</f>
        <v>169696.2573659386</v>
      </c>
      <c r="AD10" s="85">
        <f>'OBJETIVO SEMANAL'!AJ13</f>
        <v>196989.33911349287</v>
      </c>
      <c r="AE10" s="85">
        <f>'OBJETIVO SEMANAL'!AK13</f>
        <v>161814.12781863147</v>
      </c>
      <c r="AF10" s="85">
        <f>'OBJETIVO SEMANAL'!AM13</f>
        <v>142382.58267399369</v>
      </c>
      <c r="AG10" s="85">
        <f>'OBJETIVO SEMANAL'!AN13</f>
        <v>161339.02650168509</v>
      </c>
      <c r="AH10" s="85">
        <f>'OBJETIVO SEMANAL'!AO13</f>
        <v>151127.54000790641</v>
      </c>
      <c r="AI10" s="85">
        <f>'OBJETIVO SEMANAL'!AP13</f>
        <v>183942.14384928386</v>
      </c>
      <c r="AJ10" s="85">
        <f>'OBJETIVO SEMANAL'!AR13</f>
        <v>408628.04521794402</v>
      </c>
      <c r="AK10" s="85">
        <f>'OBJETIVO SEMANAL'!AS13</f>
        <v>150374.49162095226</v>
      </c>
      <c r="AL10" s="85">
        <f>'OBJETIVO SEMANAL'!AT13</f>
        <v>170556.99809083721</v>
      </c>
      <c r="AM10" s="85">
        <f>'OBJETIVO SEMANAL'!AU13</f>
        <v>108331.92013400482</v>
      </c>
      <c r="AN10" s="85">
        <f>'OBJETIVO SEMANAL'!AV13</f>
        <v>115288.60829400815</v>
      </c>
      <c r="AO10" s="85">
        <f>'OBJETIVO SEMANAL'!AX13</f>
        <v>114429.43619015301</v>
      </c>
      <c r="AP10" s="85">
        <f>'OBJETIVO SEMANAL'!AY13</f>
        <v>131964.22087894665</v>
      </c>
      <c r="AQ10" s="85">
        <f>'OBJETIVO SEMANAL'!AZ13</f>
        <v>171927.80136224857</v>
      </c>
      <c r="AR10" s="85">
        <f>'OBJETIVO SEMANAL'!BA13</f>
        <v>314204.00059172203</v>
      </c>
      <c r="AS10" s="85">
        <f>'OBJETIVO SEMANAL'!BC13</f>
        <v>226929.0314442096</v>
      </c>
      <c r="AT10" s="85">
        <f>'OBJETIVO SEMANAL'!BD13</f>
        <v>159118.22434644445</v>
      </c>
      <c r="AU10" s="85">
        <f>'OBJETIVO SEMANAL'!BE13</f>
        <v>254329.85546399406</v>
      </c>
      <c r="AV10" s="85">
        <f>'OBJETIVO SEMANAL'!BF13</f>
        <v>304699.52343469765</v>
      </c>
      <c r="AW10" s="85">
        <f>'OBJETIVO SEMANAL'!BH13</f>
        <v>331592.43965388666</v>
      </c>
      <c r="AX10" s="85">
        <f>'OBJETIVO SEMANAL'!BI13</f>
        <v>507706.89291343681</v>
      </c>
      <c r="AY10" s="85">
        <f>'OBJETIVO SEMANAL'!BJ13</f>
        <v>604020.34913665371</v>
      </c>
      <c r="AZ10" s="85">
        <f>'OBJETIVO SEMANAL'!BK13</f>
        <v>967982.67049494945</v>
      </c>
      <c r="BA10" s="85">
        <f>'OBJETIVO SEMANAL'!BL13</f>
        <v>171542.8114988622</v>
      </c>
      <c r="BB10" s="85">
        <f>'OBJETIVO SEMANAL'!BN13</f>
        <v>130259.02914865948</v>
      </c>
      <c r="BC10" s="85">
        <f>'OBJETIVO SEMANAL'!BO13</f>
        <v>126857.96703849288</v>
      </c>
      <c r="BD10" s="85">
        <f>'OBJETIVO SEMANAL'!BP13</f>
        <v>107359.45486000275</v>
      </c>
      <c r="BE10" s="85">
        <f>'OBJETIVO SEMANAL'!BQ13</f>
        <v>108383.1497396959</v>
      </c>
      <c r="BF10" s="85">
        <f>'OBJETIVO SEMANAL'!BR13</f>
        <v>119429.07626133904</v>
      </c>
    </row>
    <row r="11" spans="1:58">
      <c r="A11" s="142" t="s">
        <v>28</v>
      </c>
      <c r="B11" s="85">
        <f>'OBJETIVO SEMANAL'!B14</f>
        <v>82918.229132829554</v>
      </c>
      <c r="C11" s="85">
        <f>'OBJETIVO SEMANAL'!C14</f>
        <v>85641.341738365183</v>
      </c>
      <c r="D11" s="85">
        <f>'OBJETIVO SEMANAL'!D14</f>
        <v>102417.72910624756</v>
      </c>
      <c r="E11" s="85">
        <f>'OBJETIVO SEMANAL'!E14</f>
        <v>73823.618438081059</v>
      </c>
      <c r="F11" s="85">
        <f>'OBJETIVO SEMANAL'!G14</f>
        <v>80392.979504059709</v>
      </c>
      <c r="G11" s="85">
        <f>'OBJETIVO SEMANAL'!H14</f>
        <v>110499.7134266806</v>
      </c>
      <c r="H11" s="85">
        <f>'OBJETIVO SEMANAL'!I14</f>
        <v>121966.95358352369</v>
      </c>
      <c r="I11" s="85">
        <f>'OBJETIVO SEMANAL'!J14</f>
        <v>92437.34015445855</v>
      </c>
      <c r="J11" s="85">
        <f>'OBJETIVO SEMANAL'!L14</f>
        <v>90366.640403266982</v>
      </c>
      <c r="K11" s="85">
        <f>'OBJETIVO SEMANAL'!M14</f>
        <v>91305.193791473386</v>
      </c>
      <c r="L11" s="85">
        <f>'OBJETIVO SEMANAL'!N14</f>
        <v>88478.73847171152</v>
      </c>
      <c r="M11" s="85">
        <f>'OBJETIVO SEMANAL'!O14</f>
        <v>92791.955932432</v>
      </c>
      <c r="N11" s="85">
        <f>'OBJETIVO SEMANAL'!P14</f>
        <v>90191.465569481836</v>
      </c>
      <c r="O11" s="85">
        <f>'OBJETIVO SEMANAL'!R14</f>
        <v>103551.07013836973</v>
      </c>
      <c r="P11" s="85">
        <f>'OBJETIVO SEMANAL'!S14</f>
        <v>113567.96739557367</v>
      </c>
      <c r="Q11" s="85">
        <f>'OBJETIVO SEMANAL'!T14</f>
        <v>102949.18474688244</v>
      </c>
      <c r="R11" s="85">
        <f>'OBJETIVO SEMANAL'!U14</f>
        <v>140096.84973336969</v>
      </c>
      <c r="S11" s="85">
        <f>'OBJETIVO SEMANAL'!W14</f>
        <v>106462.47911130893</v>
      </c>
      <c r="T11" s="85">
        <f>'OBJETIVO SEMANAL'!X14</f>
        <v>169255.7604690883</v>
      </c>
      <c r="U11" s="85">
        <f>'OBJETIVO SEMANAL'!Y14</f>
        <v>98543.127969981666</v>
      </c>
      <c r="V11" s="85">
        <f>'OBJETIVO SEMANAL'!Z14</f>
        <v>93633.97084690076</v>
      </c>
      <c r="W11" s="85">
        <f>'OBJETIVO SEMANAL'!AB14</f>
        <v>95829.010864385855</v>
      </c>
      <c r="X11" s="85">
        <f>'OBJETIVO SEMANAL'!AC14</f>
        <v>99262.471718510613</v>
      </c>
      <c r="Y11" s="85">
        <f>'OBJETIVO SEMANAL'!AD14</f>
        <v>99868.659931236747</v>
      </c>
      <c r="Z11" s="85">
        <f>'OBJETIVO SEMANAL'!AE14</f>
        <v>108523.60205073831</v>
      </c>
      <c r="AA11" s="85">
        <f>'OBJETIVO SEMANAL'!AF14</f>
        <v>109127.4602097898</v>
      </c>
      <c r="AB11" s="85">
        <f>'OBJETIVO SEMANAL'!AH14</f>
        <v>129541.34793276178</v>
      </c>
      <c r="AC11" s="85">
        <f>'OBJETIVO SEMANAL'!AI14</f>
        <v>126862.97726780133</v>
      </c>
      <c r="AD11" s="85">
        <f>'OBJETIVO SEMANAL'!AJ14</f>
        <v>125088.54944490315</v>
      </c>
      <c r="AE11" s="85">
        <f>'OBJETIVO SEMANAL'!AK14</f>
        <v>105044.45593012455</v>
      </c>
      <c r="AF11" s="85">
        <f>'OBJETIVO SEMANAL'!AM14</f>
        <v>111102.03537880839</v>
      </c>
      <c r="AG11" s="85">
        <f>'OBJETIVO SEMANAL'!AN14</f>
        <v>97590.011670429012</v>
      </c>
      <c r="AH11" s="85">
        <f>'OBJETIVO SEMANAL'!AO14</f>
        <v>95213.224980067695</v>
      </c>
      <c r="AI11" s="85">
        <f>'OBJETIVO SEMANAL'!AP14</f>
        <v>99167.669347665578</v>
      </c>
      <c r="AJ11" s="85">
        <f>'OBJETIVO SEMANAL'!AR14</f>
        <v>82662.371029425864</v>
      </c>
      <c r="AK11" s="85">
        <f>'OBJETIVO SEMANAL'!AS14</f>
        <v>87487.285818249671</v>
      </c>
      <c r="AL11" s="85">
        <f>'OBJETIVO SEMANAL'!AT14</f>
        <v>98159.488551646966</v>
      </c>
      <c r="AM11" s="85">
        <f>'OBJETIVO SEMANAL'!AU14</f>
        <v>87563.504863167967</v>
      </c>
      <c r="AN11" s="85">
        <f>'OBJETIVO SEMANAL'!AV14</f>
        <v>81035.731191446539</v>
      </c>
      <c r="AO11" s="85">
        <f>'OBJETIVO SEMANAL'!AX14</f>
        <v>88822.110003522903</v>
      </c>
      <c r="AP11" s="85">
        <f>'OBJETIVO SEMANAL'!AY14</f>
        <v>91581.881843815529</v>
      </c>
      <c r="AQ11" s="85">
        <f>'OBJETIVO SEMANAL'!AZ14</f>
        <v>96483.373571743112</v>
      </c>
      <c r="AR11" s="85">
        <f>'OBJETIVO SEMANAL'!BA14</f>
        <v>169339.743766428</v>
      </c>
      <c r="AS11" s="85">
        <f>'OBJETIVO SEMANAL'!BC14</f>
        <v>133483.30493393191</v>
      </c>
      <c r="AT11" s="85">
        <f>'OBJETIVO SEMANAL'!BD14</f>
        <v>95426.151664066303</v>
      </c>
      <c r="AU11" s="85">
        <f>'OBJETIVO SEMANAL'!BE14</f>
        <v>141598.56564193696</v>
      </c>
      <c r="AV11" s="85">
        <f>'OBJETIVO SEMANAL'!BF14</f>
        <v>148056.33306665457</v>
      </c>
      <c r="AW11" s="85">
        <f>'OBJETIVO SEMANAL'!BH14</f>
        <v>165200.82070308848</v>
      </c>
      <c r="AX11" s="85">
        <f>'OBJETIVO SEMANAL'!BI14</f>
        <v>217422.1312962221</v>
      </c>
      <c r="AY11" s="85">
        <f>'OBJETIVO SEMANAL'!BJ14</f>
        <v>280649.43467435933</v>
      </c>
      <c r="AZ11" s="85">
        <f>'OBJETIVO SEMANAL'!BK14</f>
        <v>496836.45756432757</v>
      </c>
      <c r="BA11" s="85">
        <f>'OBJETIVO SEMANAL'!BL14</f>
        <v>135370.93602092197</v>
      </c>
      <c r="BB11" s="85">
        <f>'OBJETIVO SEMANAL'!BN14</f>
        <v>102938.22901036011</v>
      </c>
      <c r="BC11" s="85">
        <f>'OBJETIVO SEMANAL'!BO14</f>
        <v>100099.67970312471</v>
      </c>
      <c r="BD11" s="85">
        <f>'OBJETIVO SEMANAL'!BP14</f>
        <v>85959.196208504858</v>
      </c>
      <c r="BE11" s="85">
        <f>'OBJETIVO SEMANAL'!BQ14</f>
        <v>70157.430390632202</v>
      </c>
      <c r="BF11" s="85">
        <f>'OBJETIVO SEMANAL'!BR14</f>
        <v>87843.720249165286</v>
      </c>
    </row>
    <row r="12" spans="1:58">
      <c r="A12" s="142" t="s">
        <v>29</v>
      </c>
      <c r="B12" s="85">
        <f>'OBJETIVO SEMANAL'!B15</f>
        <v>86769.533391412508</v>
      </c>
      <c r="C12" s="85">
        <f>'OBJETIVO SEMANAL'!C15</f>
        <v>65420.169926889779</v>
      </c>
      <c r="D12" s="85">
        <f>'OBJETIVO SEMANAL'!D15</f>
        <v>110530.59935392508</v>
      </c>
      <c r="E12" s="85">
        <f>'OBJETIVO SEMANAL'!E15</f>
        <v>97179.463666103329</v>
      </c>
      <c r="F12" s="85">
        <f>'OBJETIVO SEMANAL'!G15</f>
        <v>88542.110883581307</v>
      </c>
      <c r="G12" s="85">
        <f>'OBJETIVO SEMANAL'!H15</f>
        <v>154911.47784417565</v>
      </c>
      <c r="H12" s="85">
        <f>'OBJETIVO SEMANAL'!I15</f>
        <v>161799.36531766321</v>
      </c>
      <c r="I12" s="85">
        <f>'OBJETIVO SEMANAL'!J15</f>
        <v>124676.254434548</v>
      </c>
      <c r="J12" s="85">
        <f>'OBJETIVO SEMANAL'!L15</f>
        <v>98184.965398030748</v>
      </c>
      <c r="K12" s="85">
        <f>'OBJETIVO SEMANAL'!M15</f>
        <v>104869.28218558502</v>
      </c>
      <c r="L12" s="85">
        <f>'OBJETIVO SEMANAL'!N15</f>
        <v>124534.56866958291</v>
      </c>
      <c r="M12" s="85">
        <f>'OBJETIVO SEMANAL'!O15</f>
        <v>110603.9979818414</v>
      </c>
      <c r="N12" s="85">
        <f>'OBJETIVO SEMANAL'!P15</f>
        <v>100745.05206784673</v>
      </c>
      <c r="O12" s="85">
        <f>'OBJETIVO SEMANAL'!R15</f>
        <v>115395.23055491806</v>
      </c>
      <c r="P12" s="85">
        <f>'OBJETIVO SEMANAL'!S15</f>
        <v>125289.68040675596</v>
      </c>
      <c r="Q12" s="85">
        <f>'OBJETIVO SEMANAL'!T15</f>
        <v>136770.01957160849</v>
      </c>
      <c r="R12" s="85">
        <f>'OBJETIVO SEMANAL'!U15</f>
        <v>174363.96679609484</v>
      </c>
      <c r="S12" s="85">
        <f>'OBJETIVO SEMANAL'!W15</f>
        <v>141040.79942824901</v>
      </c>
      <c r="T12" s="85">
        <f>'OBJETIVO SEMANAL'!X15</f>
        <v>155754.45452841543</v>
      </c>
      <c r="U12" s="85">
        <f>'OBJETIVO SEMANAL'!Y15</f>
        <v>109820.73157861737</v>
      </c>
      <c r="V12" s="85">
        <f>'OBJETIVO SEMANAL'!Z15</f>
        <v>116828.59590748725</v>
      </c>
      <c r="W12" s="85">
        <f>'OBJETIVO SEMANAL'!AB15</f>
        <v>109146.25758580733</v>
      </c>
      <c r="X12" s="85">
        <f>'OBJETIVO SEMANAL'!AC15</f>
        <v>134778.81587574841</v>
      </c>
      <c r="Y12" s="85">
        <f>'OBJETIVO SEMANAL'!AD15</f>
        <v>119542.17234884088</v>
      </c>
      <c r="Z12" s="85">
        <f>'OBJETIVO SEMANAL'!AE15</f>
        <v>109546.68877896617</v>
      </c>
      <c r="AA12" s="85">
        <f>'OBJETIVO SEMANAL'!AF15</f>
        <v>126471.69161306387</v>
      </c>
      <c r="AB12" s="85">
        <f>'OBJETIVO SEMANAL'!AH15</f>
        <v>118067.89710623375</v>
      </c>
      <c r="AC12" s="85">
        <f>'OBJETIVO SEMANAL'!AI15</f>
        <v>117832.32598600311</v>
      </c>
      <c r="AD12" s="85">
        <f>'OBJETIVO SEMANAL'!AJ15</f>
        <v>129388.02691370863</v>
      </c>
      <c r="AE12" s="85">
        <f>'OBJETIVO SEMANAL'!AK15</f>
        <v>94888.759873382427</v>
      </c>
      <c r="AF12" s="85">
        <f>'OBJETIVO SEMANAL'!AM15</f>
        <v>105406.92436039224</v>
      </c>
      <c r="AG12" s="85">
        <f>'OBJETIVO SEMANAL'!AN15</f>
        <v>115822.34885050343</v>
      </c>
      <c r="AH12" s="85">
        <f>'OBJETIVO SEMANAL'!AO15</f>
        <v>106238.75342835618</v>
      </c>
      <c r="AI12" s="85">
        <f>'OBJETIVO SEMANAL'!AP15</f>
        <v>133172.35582970362</v>
      </c>
      <c r="AJ12" s="85">
        <f>'OBJETIVO SEMANAL'!AR15</f>
        <v>114303.73387647436</v>
      </c>
      <c r="AK12" s="85">
        <f>'OBJETIVO SEMANAL'!AS15</f>
        <v>97768.047931829147</v>
      </c>
      <c r="AL12" s="85">
        <f>'OBJETIVO SEMANAL'!AT15</f>
        <v>117215.90003678556</v>
      </c>
      <c r="AM12" s="85">
        <f>'OBJETIVO SEMANAL'!AU15</f>
        <v>84064.974448229957</v>
      </c>
      <c r="AN12" s="85">
        <f>'OBJETIVO SEMANAL'!AV15</f>
        <v>93298.472999723119</v>
      </c>
      <c r="AO12" s="85">
        <f>'OBJETIVO SEMANAL'!AX15</f>
        <v>118763.25320852354</v>
      </c>
      <c r="AP12" s="85">
        <f>'OBJETIVO SEMANAL'!AY15</f>
        <v>118497.14546125135</v>
      </c>
      <c r="AQ12" s="85">
        <f>'OBJETIVO SEMANAL'!AZ15</f>
        <v>145657.20781477934</v>
      </c>
      <c r="AR12" s="85">
        <f>'OBJETIVO SEMANAL'!BA15</f>
        <v>231800.08067257574</v>
      </c>
      <c r="AS12" s="85">
        <f>'OBJETIVO SEMANAL'!BC15</f>
        <v>149180.58508340613</v>
      </c>
      <c r="AT12" s="85">
        <f>'OBJETIVO SEMANAL'!BD15</f>
        <v>150427.54982318758</v>
      </c>
      <c r="AU12" s="85">
        <f>'OBJETIVO SEMANAL'!BE15</f>
        <v>220802.60282019203</v>
      </c>
      <c r="AV12" s="85">
        <f>'OBJETIVO SEMANAL'!BF15</f>
        <v>233163.56485523839</v>
      </c>
      <c r="AW12" s="85">
        <f>'OBJETIVO SEMANAL'!BH15</f>
        <v>338191.40340174426</v>
      </c>
      <c r="AX12" s="85">
        <f>'OBJETIVO SEMANAL'!BI15</f>
        <v>441557.4412495381</v>
      </c>
      <c r="AY12" s="85">
        <f>'OBJETIVO SEMANAL'!BJ15</f>
        <v>538654.58522440167</v>
      </c>
      <c r="AZ12" s="85">
        <f>'OBJETIVO SEMANAL'!BK15</f>
        <v>875444.01082646754</v>
      </c>
      <c r="BA12" s="85">
        <f>'OBJETIVO SEMANAL'!BL15</f>
        <v>138756.21292467677</v>
      </c>
      <c r="BB12" s="85">
        <f>'OBJETIVO SEMANAL'!BN15</f>
        <v>115888.36080510082</v>
      </c>
      <c r="BC12" s="85">
        <f>'OBJETIVO SEMANAL'!BO15</f>
        <v>109084.49267809596</v>
      </c>
      <c r="BD12" s="85">
        <f>'OBJETIVO SEMANAL'!BP15</f>
        <v>82676.048185465828</v>
      </c>
      <c r="BE12" s="85">
        <f>'OBJETIVO SEMANAL'!BQ15</f>
        <v>84964.70364177294</v>
      </c>
      <c r="BF12" s="85">
        <f>'OBJETIVO SEMANAL'!BR15</f>
        <v>87338.117295009419</v>
      </c>
    </row>
    <row r="13" spans="1:58">
      <c r="A13" s="142" t="s">
        <v>30</v>
      </c>
      <c r="B13" s="85">
        <f>'OBJETIVO SEMANAL'!B16</f>
        <v>58503.198531057271</v>
      </c>
      <c r="C13" s="85">
        <f>'OBJETIVO SEMANAL'!C16</f>
        <v>37703.201856766435</v>
      </c>
      <c r="D13" s="85">
        <f>'OBJETIVO SEMANAL'!D16</f>
        <v>47159.221339469426</v>
      </c>
      <c r="E13" s="85">
        <f>'OBJETIVO SEMANAL'!E16</f>
        <v>57838.151571235219</v>
      </c>
      <c r="F13" s="85">
        <f>'OBJETIVO SEMANAL'!G16</f>
        <v>68789.612151614754</v>
      </c>
      <c r="G13" s="85">
        <f>'OBJETIVO SEMANAL'!H16</f>
        <v>63823.827116900378</v>
      </c>
      <c r="H13" s="85">
        <f>'OBJETIVO SEMANAL'!I16</f>
        <v>79232.683701144677</v>
      </c>
      <c r="I13" s="85">
        <f>'OBJETIVO SEMANAL'!J16</f>
        <v>53008.211687432478</v>
      </c>
      <c r="J13" s="85">
        <f>'OBJETIVO SEMANAL'!L16</f>
        <v>56433.164153373815</v>
      </c>
      <c r="K13" s="85">
        <f>'OBJETIVO SEMANAL'!M16</f>
        <v>56478.929360086702</v>
      </c>
      <c r="L13" s="85">
        <f>'OBJETIVO SEMANAL'!N16</f>
        <v>53166.247269661282</v>
      </c>
      <c r="M13" s="85">
        <f>'OBJETIVO SEMANAL'!O16</f>
        <v>62799.624930763799</v>
      </c>
      <c r="N13" s="85">
        <f>'OBJETIVO SEMANAL'!P16</f>
        <v>59528.007706671786</v>
      </c>
      <c r="O13" s="85">
        <f>'OBJETIVO SEMANAL'!R16</f>
        <v>69318.235532375576</v>
      </c>
      <c r="P13" s="85">
        <f>'OBJETIVO SEMANAL'!S16</f>
        <v>87440.897515374905</v>
      </c>
      <c r="Q13" s="85">
        <f>'OBJETIVO SEMANAL'!T16</f>
        <v>77142.792567902521</v>
      </c>
      <c r="R13" s="85">
        <f>'OBJETIVO SEMANAL'!U16</f>
        <v>110507.8620238392</v>
      </c>
      <c r="S13" s="85">
        <f>'OBJETIVO SEMANAL'!W16</f>
        <v>95023.131832069586</v>
      </c>
      <c r="T13" s="85">
        <f>'OBJETIVO SEMANAL'!X16</f>
        <v>99246.471664533776</v>
      </c>
      <c r="U13" s="85">
        <f>'OBJETIVO SEMANAL'!Y16</f>
        <v>68723.636029640402</v>
      </c>
      <c r="V13" s="85">
        <f>'OBJETIVO SEMANAL'!Z16</f>
        <v>60985.39864949989</v>
      </c>
      <c r="W13" s="85">
        <f>'OBJETIVO SEMANAL'!AB16</f>
        <v>74549.379168770305</v>
      </c>
      <c r="X13" s="85">
        <f>'OBJETIVO SEMANAL'!AC16</f>
        <v>68309.761030122056</v>
      </c>
      <c r="Y13" s="85">
        <f>'OBJETIVO SEMANAL'!AD16</f>
        <v>84516.47954595575</v>
      </c>
      <c r="Z13" s="85">
        <f>'OBJETIVO SEMANAL'!AE16</f>
        <v>76229.746271128315</v>
      </c>
      <c r="AA13" s="85">
        <f>'OBJETIVO SEMANAL'!AF16</f>
        <v>83975.870874993925</v>
      </c>
      <c r="AB13" s="85">
        <f>'OBJETIVO SEMANAL'!AH16</f>
        <v>78929.963425533337</v>
      </c>
      <c r="AC13" s="85">
        <f>'OBJETIVO SEMANAL'!AI16</f>
        <v>79242.149518902355</v>
      </c>
      <c r="AD13" s="85">
        <f>'OBJETIVO SEMANAL'!AJ16</f>
        <v>76264.741392664218</v>
      </c>
      <c r="AE13" s="85">
        <f>'OBJETIVO SEMANAL'!AK16</f>
        <v>66803.691553742363</v>
      </c>
      <c r="AF13" s="85">
        <f>'OBJETIVO SEMANAL'!AM16</f>
        <v>66409.446800857157</v>
      </c>
      <c r="AG13" s="85">
        <f>'OBJETIVO SEMANAL'!AN16</f>
        <v>74309.377869038974</v>
      </c>
      <c r="AH13" s="85">
        <f>'OBJETIVO SEMANAL'!AO16</f>
        <v>76027.319010047591</v>
      </c>
      <c r="AI13" s="85">
        <f>'OBJETIVO SEMANAL'!AP16</f>
        <v>88321.065727742505</v>
      </c>
      <c r="AJ13" s="85">
        <f>'OBJETIVO SEMANAL'!AR16</f>
        <v>55521.972113420939</v>
      </c>
      <c r="AK13" s="85">
        <f>'OBJETIVO SEMANAL'!AS16</f>
        <v>47256.433808351721</v>
      </c>
      <c r="AL13" s="85">
        <f>'OBJETIVO SEMANAL'!AT16</f>
        <v>54286.977754570813</v>
      </c>
      <c r="AM13" s="85">
        <f>'OBJETIVO SEMANAL'!AU16</f>
        <v>47379.816019186321</v>
      </c>
      <c r="AN13" s="85">
        <f>'OBJETIVO SEMANAL'!AV16</f>
        <v>52283.066732479681</v>
      </c>
      <c r="AO13" s="85">
        <f>'OBJETIVO SEMANAL'!AX16</f>
        <v>46749.138390347536</v>
      </c>
      <c r="AP13" s="85">
        <f>'OBJETIVO SEMANAL'!AY16</f>
        <v>52962.510725229644</v>
      </c>
      <c r="AQ13" s="85">
        <f>'OBJETIVO SEMANAL'!AZ16</f>
        <v>65061.010525806458</v>
      </c>
      <c r="AR13" s="85">
        <f>'OBJETIVO SEMANAL'!BA16</f>
        <v>107289.02473707325</v>
      </c>
      <c r="AS13" s="85">
        <f>'OBJETIVO SEMANAL'!BC16</f>
        <v>61852.417826498939</v>
      </c>
      <c r="AT13" s="85">
        <f>'OBJETIVO SEMANAL'!BD16</f>
        <v>78903.059591177167</v>
      </c>
      <c r="AU13" s="85">
        <f>'OBJETIVO SEMANAL'!BE16</f>
        <v>96794.584094901875</v>
      </c>
      <c r="AV13" s="85">
        <f>'OBJETIVO SEMANAL'!BF16</f>
        <v>132973.03154298873</v>
      </c>
      <c r="AW13" s="85">
        <f>'OBJETIVO SEMANAL'!BH16</f>
        <v>120698.99158540744</v>
      </c>
      <c r="AX13" s="85">
        <f>'OBJETIVO SEMANAL'!BI16</f>
        <v>161755.21973374946</v>
      </c>
      <c r="AY13" s="85">
        <f>'OBJETIVO SEMANAL'!BJ16</f>
        <v>260966.48884239126</v>
      </c>
      <c r="AZ13" s="85">
        <f>'OBJETIVO SEMANAL'!BK16</f>
        <v>410449.22928698245</v>
      </c>
      <c r="BA13" s="85">
        <f>'OBJETIVO SEMANAL'!BL16</f>
        <v>82244.223425577322</v>
      </c>
      <c r="BB13" s="85">
        <f>'OBJETIVO SEMANAL'!BN16</f>
        <v>59394.287542757171</v>
      </c>
      <c r="BC13" s="85">
        <f>'OBJETIVO SEMANAL'!BO16</f>
        <v>51200.157520022869</v>
      </c>
      <c r="BD13" s="85">
        <f>'OBJETIVO SEMANAL'!BP16</f>
        <v>53144.624290626693</v>
      </c>
      <c r="BE13" s="85">
        <f>'OBJETIVO SEMANAL'!BQ16</f>
        <v>34563.829458442211</v>
      </c>
      <c r="BF13" s="85">
        <f>'OBJETIVO SEMANAL'!BR16</f>
        <v>46043.512145713088</v>
      </c>
    </row>
    <row r="14" spans="1:58">
      <c r="A14" s="142" t="s">
        <v>31</v>
      </c>
      <c r="B14" s="85">
        <f>'OBJETIVO SEMANAL'!B17</f>
        <v>78813.576514608911</v>
      </c>
      <c r="C14" s="85">
        <f>'OBJETIVO SEMANAL'!C17</f>
        <v>53207.752671784263</v>
      </c>
      <c r="D14" s="85">
        <f>'OBJETIVO SEMANAL'!D17</f>
        <v>65248.263841351865</v>
      </c>
      <c r="E14" s="85">
        <f>'OBJETIVO SEMANAL'!E17</f>
        <v>46865.032582077067</v>
      </c>
      <c r="F14" s="85">
        <f>'OBJETIVO SEMANAL'!G17</f>
        <v>52806.748571648044</v>
      </c>
      <c r="G14" s="85">
        <f>'OBJETIVO SEMANAL'!H17</f>
        <v>60908.01289287657</v>
      </c>
      <c r="H14" s="85">
        <f>'OBJETIVO SEMANAL'!I17</f>
        <v>77921.67981464036</v>
      </c>
      <c r="I14" s="85">
        <f>'OBJETIVO SEMANAL'!J17</f>
        <v>56439.153203707778</v>
      </c>
      <c r="J14" s="85">
        <f>'OBJETIVO SEMANAL'!L17</f>
        <v>63822.688275153952</v>
      </c>
      <c r="K14" s="85">
        <f>'OBJETIVO SEMANAL'!M17</f>
        <v>55967.914605120051</v>
      </c>
      <c r="L14" s="85">
        <f>'OBJETIVO SEMANAL'!N17</f>
        <v>75290.713371952195</v>
      </c>
      <c r="M14" s="85">
        <f>'OBJETIVO SEMANAL'!O17</f>
        <v>57649.686775838702</v>
      </c>
      <c r="N14" s="85">
        <f>'OBJETIVO SEMANAL'!P17</f>
        <v>71706.926227208693</v>
      </c>
      <c r="O14" s="85">
        <f>'OBJETIVO SEMANAL'!R17</f>
        <v>76223.445289350493</v>
      </c>
      <c r="P14" s="85">
        <f>'OBJETIVO SEMANAL'!S17</f>
        <v>92083.899380382005</v>
      </c>
      <c r="Q14" s="85">
        <f>'OBJETIVO SEMANAL'!T17</f>
        <v>81876.881781998658</v>
      </c>
      <c r="R14" s="85">
        <f>'OBJETIVO SEMANAL'!U17</f>
        <v>103528.1956063024</v>
      </c>
      <c r="S14" s="85">
        <f>'OBJETIVO SEMANAL'!W17</f>
        <v>98914.58530637568</v>
      </c>
      <c r="T14" s="85">
        <f>'OBJETIVO SEMANAL'!X17</f>
        <v>108597.06992203831</v>
      </c>
      <c r="U14" s="85">
        <f>'OBJETIVO SEMANAL'!Y17</f>
        <v>82384.045299544843</v>
      </c>
      <c r="V14" s="85">
        <f>'OBJETIVO SEMANAL'!Z17</f>
        <v>73566.557002783709</v>
      </c>
      <c r="W14" s="85">
        <f>'OBJETIVO SEMANAL'!AB17</f>
        <v>84609.802421110027</v>
      </c>
      <c r="X14" s="85">
        <f>'OBJETIVO SEMANAL'!AC17</f>
        <v>98994.817366353949</v>
      </c>
      <c r="Y14" s="85">
        <f>'OBJETIVO SEMANAL'!AD17</f>
        <v>112501.54695007126</v>
      </c>
      <c r="Z14" s="85">
        <f>'OBJETIVO SEMANAL'!AE17</f>
        <v>81278.719054864778</v>
      </c>
      <c r="AA14" s="85">
        <f>'OBJETIVO SEMANAL'!AF17</f>
        <v>79142.482383835799</v>
      </c>
      <c r="AB14" s="85">
        <f>'OBJETIVO SEMANAL'!AH17</f>
        <v>113757.67304981426</v>
      </c>
      <c r="AC14" s="85">
        <f>'OBJETIVO SEMANAL'!AI17</f>
        <v>75305.210004712702</v>
      </c>
      <c r="AD14" s="85">
        <f>'OBJETIVO SEMANAL'!AJ17</f>
        <v>87490.201049081341</v>
      </c>
      <c r="AE14" s="85">
        <f>'OBJETIVO SEMANAL'!AK17</f>
        <v>78067.879908319446</v>
      </c>
      <c r="AF14" s="85">
        <f>'OBJETIVO SEMANAL'!AM17</f>
        <v>87451.23512854334</v>
      </c>
      <c r="AG14" s="85">
        <f>'OBJETIVO SEMANAL'!AN17</f>
        <v>75128.056076374021</v>
      </c>
      <c r="AH14" s="85">
        <f>'OBJETIVO SEMANAL'!AO17</f>
        <v>67532.445749157268</v>
      </c>
      <c r="AI14" s="85">
        <f>'OBJETIVO SEMANAL'!AP17</f>
        <v>69281.464510418402</v>
      </c>
      <c r="AJ14" s="85">
        <f>'OBJETIVO SEMANAL'!AR17</f>
        <v>73554.12118471571</v>
      </c>
      <c r="AK14" s="85">
        <f>'OBJETIVO SEMANAL'!AS17</f>
        <v>64497.791794375778</v>
      </c>
      <c r="AL14" s="85">
        <f>'OBJETIVO SEMANAL'!AT17</f>
        <v>71845.002711747133</v>
      </c>
      <c r="AM14" s="85">
        <f>'OBJETIVO SEMANAL'!AU17</f>
        <v>66351.313319744455</v>
      </c>
      <c r="AN14" s="85">
        <f>'OBJETIVO SEMANAL'!AV17</f>
        <v>60239.221953024622</v>
      </c>
      <c r="AO14" s="85">
        <f>'OBJETIVO SEMANAL'!AX17</f>
        <v>71438.70354498754</v>
      </c>
      <c r="AP14" s="85">
        <f>'OBJETIVO SEMANAL'!AY17</f>
        <v>67196.975507710697</v>
      </c>
      <c r="AQ14" s="85">
        <f>'OBJETIVO SEMANAL'!AZ17</f>
        <v>78077.304504884945</v>
      </c>
      <c r="AR14" s="85">
        <f>'OBJETIVO SEMANAL'!BA17</f>
        <v>95197.548640341003</v>
      </c>
      <c r="AS14" s="85">
        <f>'OBJETIVO SEMANAL'!BC17</f>
        <v>102415.8678935544</v>
      </c>
      <c r="AT14" s="85">
        <f>'OBJETIVO SEMANAL'!BD17</f>
        <v>82707.675732790754</v>
      </c>
      <c r="AU14" s="85">
        <f>'OBJETIVO SEMANAL'!BE17</f>
        <v>86682.56481891204</v>
      </c>
      <c r="AV14" s="85">
        <f>'OBJETIVO SEMANAL'!BF17</f>
        <v>116902.41966246824</v>
      </c>
      <c r="AW14" s="85">
        <f>'OBJETIVO SEMANAL'!BH17</f>
        <v>111302.12156684324</v>
      </c>
      <c r="AX14" s="85">
        <f>'OBJETIVO SEMANAL'!BI17</f>
        <v>147366.97047477006</v>
      </c>
      <c r="AY14" s="85">
        <f>'OBJETIVO SEMANAL'!BJ17</f>
        <v>169436.56318861857</v>
      </c>
      <c r="AZ14" s="85">
        <f>'OBJETIVO SEMANAL'!BK17</f>
        <v>287134.42042552575</v>
      </c>
      <c r="BA14" s="85">
        <f>'OBJETIVO SEMANAL'!BL17</f>
        <v>79058.073846743224</v>
      </c>
      <c r="BB14" s="85">
        <f>'OBJETIVO SEMANAL'!BN17</f>
        <v>86342.844844548541</v>
      </c>
      <c r="BC14" s="85">
        <f>'OBJETIVO SEMANAL'!BO17</f>
        <v>67918.275887675554</v>
      </c>
      <c r="BD14" s="85">
        <f>'OBJETIVO SEMANAL'!BP17</f>
        <v>59343.584268657942</v>
      </c>
      <c r="BE14" s="85">
        <f>'OBJETIVO SEMANAL'!BQ17</f>
        <v>52522.537036179638</v>
      </c>
      <c r="BF14" s="85">
        <f>'OBJETIVO SEMANAL'!BR17</f>
        <v>48128.163016592975</v>
      </c>
    </row>
    <row r="15" spans="1:58">
      <c r="A15" s="142" t="s">
        <v>32</v>
      </c>
      <c r="B15" s="85">
        <f>'OBJETIVO SEMANAL'!B18</f>
        <v>85884.93024034526</v>
      </c>
      <c r="C15" s="85">
        <f>'OBJETIVO SEMANAL'!C18</f>
        <v>65680.691674388538</v>
      </c>
      <c r="D15" s="85">
        <f>'OBJETIVO SEMANAL'!D18</f>
        <v>63791.450751636177</v>
      </c>
      <c r="E15" s="85">
        <f>'OBJETIVO SEMANAL'!E18</f>
        <v>95687.265377259595</v>
      </c>
      <c r="F15" s="85">
        <f>'OBJETIVO SEMANAL'!G18</f>
        <v>100834.61229378782</v>
      </c>
      <c r="G15" s="85">
        <f>'OBJETIVO SEMANAL'!H18</f>
        <v>77415.329998299421</v>
      </c>
      <c r="H15" s="85">
        <f>'OBJETIVO SEMANAL'!I18</f>
        <v>91709.683757176754</v>
      </c>
      <c r="I15" s="85">
        <f>'OBJETIVO SEMANAL'!J18</f>
        <v>69667.407276987215</v>
      </c>
      <c r="J15" s="85">
        <f>'OBJETIVO SEMANAL'!L18</f>
        <v>104195.97412073765</v>
      </c>
      <c r="K15" s="85">
        <f>'OBJETIVO SEMANAL'!M18</f>
        <v>86889.042794505353</v>
      </c>
      <c r="L15" s="85">
        <f>'OBJETIVO SEMANAL'!N18</f>
        <v>115368.28226915056</v>
      </c>
      <c r="M15" s="85">
        <f>'OBJETIVO SEMANAL'!O18</f>
        <v>89009.896970145943</v>
      </c>
      <c r="N15" s="85">
        <f>'OBJETIVO SEMANAL'!P18</f>
        <v>77742.432196104884</v>
      </c>
      <c r="O15" s="85">
        <f>'OBJETIVO SEMANAL'!R18</f>
        <v>89134.176242661488</v>
      </c>
      <c r="P15" s="85">
        <f>'OBJETIVO SEMANAL'!S18</f>
        <v>93701.805779018614</v>
      </c>
      <c r="Q15" s="85">
        <f>'OBJETIVO SEMANAL'!T18</f>
        <v>85287.787140101136</v>
      </c>
      <c r="R15" s="85">
        <f>'OBJETIVO SEMANAL'!U18</f>
        <v>130867.41333928812</v>
      </c>
      <c r="S15" s="85">
        <f>'OBJETIVO SEMANAL'!W18</f>
        <v>105892.48846268837</v>
      </c>
      <c r="T15" s="85">
        <f>'OBJETIVO SEMANAL'!X18</f>
        <v>124813.13953891219</v>
      </c>
      <c r="U15" s="85">
        <f>'OBJETIVO SEMANAL'!Y18</f>
        <v>79284.312348408435</v>
      </c>
      <c r="V15" s="85">
        <f>'OBJETIVO SEMANAL'!Z18</f>
        <v>89886.488266412984</v>
      </c>
      <c r="W15" s="85">
        <f>'OBJETIVO SEMANAL'!AB18</f>
        <v>86811.050093652477</v>
      </c>
      <c r="X15" s="85">
        <f>'OBJETIVO SEMANAL'!AC18</f>
        <v>85754.855677028987</v>
      </c>
      <c r="Y15" s="85">
        <f>'OBJETIVO SEMANAL'!AD18</f>
        <v>92445.769575283208</v>
      </c>
      <c r="Z15" s="85">
        <f>'OBJETIVO SEMANAL'!AE18</f>
        <v>90114.548861693795</v>
      </c>
      <c r="AA15" s="85">
        <f>'OBJETIVO SEMANAL'!AF18</f>
        <v>109437.11477432096</v>
      </c>
      <c r="AB15" s="85">
        <f>'OBJETIVO SEMANAL'!AH18</f>
        <v>98657.41818928055</v>
      </c>
      <c r="AC15" s="85">
        <f>'OBJETIVO SEMANAL'!AI18</f>
        <v>84836.215541632628</v>
      </c>
      <c r="AD15" s="85">
        <f>'OBJETIVO SEMANAL'!AJ18</f>
        <v>76501.775158549048</v>
      </c>
      <c r="AE15" s="85">
        <f>'OBJETIVO SEMANAL'!AK18</f>
        <v>77076.227025645101</v>
      </c>
      <c r="AF15" s="85">
        <f>'OBJETIVO SEMANAL'!AM18</f>
        <v>82532.68439800528</v>
      </c>
      <c r="AG15" s="85">
        <f>'OBJETIVO SEMANAL'!AN18</f>
        <v>75615.176192151004</v>
      </c>
      <c r="AH15" s="85">
        <f>'OBJETIVO SEMANAL'!AO18</f>
        <v>81596.763075344308</v>
      </c>
      <c r="AI15" s="85">
        <f>'OBJETIVO SEMANAL'!AP18</f>
        <v>95923.166216476282</v>
      </c>
      <c r="AJ15" s="85">
        <f>'OBJETIVO SEMANAL'!AR18</f>
        <v>107120.46836740029</v>
      </c>
      <c r="AK15" s="85">
        <f>'OBJETIVO SEMANAL'!AS18</f>
        <v>80109.659194430598</v>
      </c>
      <c r="AL15" s="85">
        <f>'OBJETIVO SEMANAL'!AT18</f>
        <v>87917.852669701781</v>
      </c>
      <c r="AM15" s="85">
        <f>'OBJETIVO SEMANAL'!AU18</f>
        <v>72975.214272697689</v>
      </c>
      <c r="AN15" s="85">
        <f>'OBJETIVO SEMANAL'!AV18</f>
        <v>76188.968957950885</v>
      </c>
      <c r="AO15" s="85">
        <f>'OBJETIVO SEMANAL'!AX18</f>
        <v>83204.120554203735</v>
      </c>
      <c r="AP15" s="85">
        <f>'OBJETIVO SEMANAL'!AY18</f>
        <v>81218.645559962883</v>
      </c>
      <c r="AQ15" s="85">
        <f>'OBJETIVO SEMANAL'!AZ18</f>
        <v>78211.488716523265</v>
      </c>
      <c r="AR15" s="85">
        <f>'OBJETIVO SEMANAL'!BA18</f>
        <v>138750.59842789557</v>
      </c>
      <c r="AS15" s="85">
        <f>'OBJETIVO SEMANAL'!BC18</f>
        <v>121101.69161718093</v>
      </c>
      <c r="AT15" s="85">
        <f>'OBJETIVO SEMANAL'!BD18</f>
        <v>82977.477236112027</v>
      </c>
      <c r="AU15" s="85">
        <f>'OBJETIVO SEMANAL'!BE18</f>
        <v>105920.10832333626</v>
      </c>
      <c r="AV15" s="85">
        <f>'OBJETIVO SEMANAL'!BF18</f>
        <v>152228.94223341867</v>
      </c>
      <c r="AW15" s="85">
        <f>'OBJETIVO SEMANAL'!BH18</f>
        <v>162184.75993267083</v>
      </c>
      <c r="AX15" s="85">
        <f>'OBJETIVO SEMANAL'!BI18</f>
        <v>216278.0712055855</v>
      </c>
      <c r="AY15" s="85">
        <f>'OBJETIVO SEMANAL'!BJ18</f>
        <v>269917.78875160328</v>
      </c>
      <c r="AZ15" s="85">
        <f>'OBJETIVO SEMANAL'!BK18</f>
        <v>506449.57411241735</v>
      </c>
      <c r="BA15" s="85">
        <f>'OBJETIVO SEMANAL'!BL18</f>
        <v>104484.06177805286</v>
      </c>
      <c r="BB15" s="85">
        <f>'OBJETIVO SEMANAL'!BN18</f>
        <v>85865.880953994114</v>
      </c>
      <c r="BC15" s="85">
        <f>'OBJETIVO SEMANAL'!BO18</f>
        <v>81132.257512320764</v>
      </c>
      <c r="BD15" s="85">
        <f>'OBJETIVO SEMANAL'!BP18</f>
        <v>84775.549342350845</v>
      </c>
      <c r="BE15" s="85">
        <f>'OBJETIVO SEMANAL'!BQ18</f>
        <v>84018.975471536352</v>
      </c>
      <c r="BF15" s="85">
        <f>'OBJETIVO SEMANAL'!BR18</f>
        <v>71461.006043546862</v>
      </c>
    </row>
    <row r="16" spans="1:58">
      <c r="A16" s="142" t="s">
        <v>33</v>
      </c>
      <c r="B16" s="85">
        <f>'OBJETIVO SEMANAL'!B19</f>
        <v>90730.208850014387</v>
      </c>
      <c r="C16" s="85">
        <f>'OBJETIVO SEMANAL'!C19</f>
        <v>66645.291043937978</v>
      </c>
      <c r="D16" s="85">
        <f>'OBJETIVO SEMANAL'!D19</f>
        <v>81617.814896689117</v>
      </c>
      <c r="E16" s="85">
        <f>'OBJETIVO SEMANAL'!E19</f>
        <v>56110.068656588955</v>
      </c>
      <c r="F16" s="85">
        <f>'OBJETIVO SEMANAL'!G19</f>
        <v>73772.589821014728</v>
      </c>
      <c r="G16" s="85">
        <f>'OBJETIVO SEMANAL'!H19</f>
        <v>83359.245596961264</v>
      </c>
      <c r="H16" s="85">
        <f>'OBJETIVO SEMANAL'!I19</f>
        <v>99799.129990615736</v>
      </c>
      <c r="I16" s="85">
        <f>'OBJETIVO SEMANAL'!J19</f>
        <v>73026.430954505006</v>
      </c>
      <c r="J16" s="85">
        <f>'OBJETIVO SEMANAL'!L19</f>
        <v>78783.291117328234</v>
      </c>
      <c r="K16" s="85">
        <f>'OBJETIVO SEMANAL'!M19</f>
        <v>75421.165070319184</v>
      </c>
      <c r="L16" s="85">
        <f>'OBJETIVO SEMANAL'!N19</f>
        <v>94473.904861238247</v>
      </c>
      <c r="M16" s="85">
        <f>'OBJETIVO SEMANAL'!O19</f>
        <v>89413.967516691278</v>
      </c>
      <c r="N16" s="85">
        <f>'OBJETIVO SEMANAL'!P19</f>
        <v>77279.899023398655</v>
      </c>
      <c r="O16" s="85">
        <f>'OBJETIVO SEMANAL'!R19</f>
        <v>83137.865845733279</v>
      </c>
      <c r="P16" s="85">
        <f>'OBJETIVO SEMANAL'!S19</f>
        <v>107960.46144886731</v>
      </c>
      <c r="Q16" s="85">
        <f>'OBJETIVO SEMANAL'!T19</f>
        <v>91129.440697060083</v>
      </c>
      <c r="R16" s="85">
        <f>'OBJETIVO SEMANAL'!U19</f>
        <v>120635.09978510866</v>
      </c>
      <c r="S16" s="85">
        <f>'OBJETIVO SEMANAL'!W19</f>
        <v>97833.794612131795</v>
      </c>
      <c r="T16" s="85">
        <f>'OBJETIVO SEMANAL'!X19</f>
        <v>134534.25727209027</v>
      </c>
      <c r="U16" s="85">
        <f>'OBJETIVO SEMANAL'!Y19</f>
        <v>92462.162350401559</v>
      </c>
      <c r="V16" s="85">
        <f>'OBJETIVO SEMANAL'!Z19</f>
        <v>75615.528295413649</v>
      </c>
      <c r="W16" s="85">
        <f>'OBJETIVO SEMANAL'!AB19</f>
        <v>101896.39663118919</v>
      </c>
      <c r="X16" s="85">
        <f>'OBJETIVO SEMANAL'!AC19</f>
        <v>96950.201303286929</v>
      </c>
      <c r="Y16" s="85">
        <f>'OBJETIVO SEMANAL'!AD19</f>
        <v>118028.23305264419</v>
      </c>
      <c r="Z16" s="85">
        <f>'OBJETIVO SEMANAL'!AE19</f>
        <v>96402.80167278125</v>
      </c>
      <c r="AA16" s="85">
        <f>'OBJETIVO SEMANAL'!AF19</f>
        <v>112387.18607349865</v>
      </c>
      <c r="AB16" s="85">
        <f>'OBJETIVO SEMANAL'!AH19</f>
        <v>100993.43827675848</v>
      </c>
      <c r="AC16" s="85">
        <f>'OBJETIVO SEMANAL'!AI19</f>
        <v>93371.909051943454</v>
      </c>
      <c r="AD16" s="85">
        <f>'OBJETIVO SEMANAL'!AJ19</f>
        <v>98433.583862290572</v>
      </c>
      <c r="AE16" s="85">
        <f>'OBJETIVO SEMANAL'!AK19</f>
        <v>78076.291491138851</v>
      </c>
      <c r="AF16" s="85">
        <f>'OBJETIVO SEMANAL'!AM19</f>
        <v>76562.143315229187</v>
      </c>
      <c r="AG16" s="85">
        <f>'OBJETIVO SEMANAL'!AN19</f>
        <v>73642.059817318543</v>
      </c>
      <c r="AH16" s="85">
        <f>'OBJETIVO SEMANAL'!AO19</f>
        <v>82176.561064147812</v>
      </c>
      <c r="AI16" s="85">
        <f>'OBJETIVO SEMANAL'!AP19</f>
        <v>86851.300796862619</v>
      </c>
      <c r="AJ16" s="85">
        <f>'OBJETIVO SEMANAL'!AR19</f>
        <v>92723.49972370117</v>
      </c>
      <c r="AK16" s="85">
        <f>'OBJETIVO SEMANAL'!AS19</f>
        <v>82127.453228560888</v>
      </c>
      <c r="AL16" s="85">
        <f>'OBJETIVO SEMANAL'!AT19</f>
        <v>89526.176567764487</v>
      </c>
      <c r="AM16" s="85">
        <f>'OBJETIVO SEMANAL'!AU19</f>
        <v>71080.248992044202</v>
      </c>
      <c r="AN16" s="85">
        <f>'OBJETIVO SEMANAL'!AV19</f>
        <v>86043.809383888438</v>
      </c>
      <c r="AO16" s="85">
        <f>'OBJETIVO SEMANAL'!AX19</f>
        <v>82052.661091313348</v>
      </c>
      <c r="AP16" s="85">
        <f>'OBJETIVO SEMANAL'!AY19</f>
        <v>78056.487446677304</v>
      </c>
      <c r="AQ16" s="85">
        <f>'OBJETIVO SEMANAL'!AZ19</f>
        <v>92033.455232313267</v>
      </c>
      <c r="AR16" s="85">
        <f>'OBJETIVO SEMANAL'!BA19</f>
        <v>125292.65466435037</v>
      </c>
      <c r="AS16" s="85">
        <f>'OBJETIVO SEMANAL'!BC19</f>
        <v>113971.98636381695</v>
      </c>
      <c r="AT16" s="85">
        <f>'OBJETIVO SEMANAL'!BD19</f>
        <v>88726.943334776239</v>
      </c>
      <c r="AU16" s="85">
        <f>'OBJETIVO SEMANAL'!BE19</f>
        <v>129000.3571645409</v>
      </c>
      <c r="AV16" s="85">
        <f>'OBJETIVO SEMANAL'!BF19</f>
        <v>121749.19915172325</v>
      </c>
      <c r="AW16" s="85">
        <f>'OBJETIVO SEMANAL'!BH19</f>
        <v>148050.54283416216</v>
      </c>
      <c r="AX16" s="85">
        <f>'OBJETIVO SEMANAL'!BI19</f>
        <v>180733.26648216325</v>
      </c>
      <c r="AY16" s="85">
        <f>'OBJETIVO SEMANAL'!BJ19</f>
        <v>230830.09913912264</v>
      </c>
      <c r="AZ16" s="85">
        <f>'OBJETIVO SEMANAL'!BK19</f>
        <v>344623.93292001105</v>
      </c>
      <c r="BA16" s="85">
        <f>'OBJETIVO SEMANAL'!BL19</f>
        <v>100508.87106815299</v>
      </c>
      <c r="BB16" s="85">
        <f>'OBJETIVO SEMANAL'!BN19</f>
        <v>90472.859943463191</v>
      </c>
      <c r="BC16" s="85">
        <f>'OBJETIVO SEMANAL'!BO19</f>
        <v>86463.694327378078</v>
      </c>
      <c r="BD16" s="85">
        <f>'OBJETIVO SEMANAL'!BP19</f>
        <v>79519.262989951181</v>
      </c>
      <c r="BE16" s="85">
        <f>'OBJETIVO SEMANAL'!BQ19</f>
        <v>75243.788743871744</v>
      </c>
      <c r="BF16" s="85">
        <f>'OBJETIVO SEMANAL'!BR19</f>
        <v>79809.466390862624</v>
      </c>
    </row>
    <row r="17" spans="1:58">
      <c r="A17" s="142" t="s">
        <v>34</v>
      </c>
      <c r="B17" s="85">
        <f>'OBJETIVO SEMANAL'!B20</f>
        <v>114160.58465931857</v>
      </c>
      <c r="C17" s="85">
        <f>'OBJETIVO SEMANAL'!C20</f>
        <v>88339.231826990304</v>
      </c>
      <c r="D17" s="85">
        <f>'OBJETIVO SEMANAL'!D20</f>
        <v>108516.69628643857</v>
      </c>
      <c r="E17" s="85">
        <f>'OBJETIVO SEMANAL'!E20</f>
        <v>77481.996663995626</v>
      </c>
      <c r="F17" s="85">
        <f>'OBJETIVO SEMANAL'!G20</f>
        <v>91898.889356809086</v>
      </c>
      <c r="G17" s="85">
        <f>'OBJETIVO SEMANAL'!H20</f>
        <v>97513.434912155601</v>
      </c>
      <c r="H17" s="85">
        <f>'OBJETIVO SEMANAL'!I20</f>
        <v>114760.88617335274</v>
      </c>
      <c r="I17" s="85">
        <f>'OBJETIVO SEMANAL'!J20</f>
        <v>92640.088809467154</v>
      </c>
      <c r="J17" s="85">
        <f>'OBJETIVO SEMANAL'!L20</f>
        <v>98156.390137952971</v>
      </c>
      <c r="K17" s="85">
        <f>'OBJETIVO SEMANAL'!M20</f>
        <v>100440.60217911009</v>
      </c>
      <c r="L17" s="85">
        <f>'OBJETIVO SEMANAL'!N20</f>
        <v>108355.86340170878</v>
      </c>
      <c r="M17" s="85">
        <f>'OBJETIVO SEMANAL'!O20</f>
        <v>97348.28355053431</v>
      </c>
      <c r="N17" s="85">
        <f>'OBJETIVO SEMANAL'!P20</f>
        <v>110350.19028697615</v>
      </c>
      <c r="O17" s="85">
        <f>'OBJETIVO SEMANAL'!R20</f>
        <v>107882.69605981289</v>
      </c>
      <c r="P17" s="85">
        <f>'OBJETIVO SEMANAL'!S20</f>
        <v>117783.39268932796</v>
      </c>
      <c r="Q17" s="85">
        <f>'OBJETIVO SEMANAL'!T20</f>
        <v>110516.75311098562</v>
      </c>
      <c r="R17" s="85">
        <f>'OBJETIVO SEMANAL'!U20</f>
        <v>161293.26571539094</v>
      </c>
      <c r="S17" s="85">
        <f>'OBJETIVO SEMANAL'!W20</f>
        <v>161624.06891416066</v>
      </c>
      <c r="T17" s="85">
        <f>'OBJETIVO SEMANAL'!X20</f>
        <v>203306.07784572948</v>
      </c>
      <c r="U17" s="85">
        <f>'OBJETIVO SEMANAL'!Y20</f>
        <v>133707.19973763826</v>
      </c>
      <c r="V17" s="85">
        <f>'OBJETIVO SEMANAL'!Z20</f>
        <v>123294.3989746139</v>
      </c>
      <c r="W17" s="85">
        <f>'OBJETIVO SEMANAL'!AB20</f>
        <v>154601.45083424522</v>
      </c>
      <c r="X17" s="85">
        <f>'OBJETIVO SEMANAL'!AC20</f>
        <v>145192.7446231207</v>
      </c>
      <c r="Y17" s="85">
        <f>'OBJETIVO SEMANAL'!AD20</f>
        <v>160377.71995875542</v>
      </c>
      <c r="Z17" s="85">
        <f>'OBJETIVO SEMANAL'!AE20</f>
        <v>132418.34663913512</v>
      </c>
      <c r="AA17" s="85">
        <f>'OBJETIVO SEMANAL'!AF20</f>
        <v>153930.9565383741</v>
      </c>
      <c r="AB17" s="85">
        <f>'OBJETIVO SEMANAL'!AH20</f>
        <v>147967.68662782636</v>
      </c>
      <c r="AC17" s="85">
        <f>'OBJETIVO SEMANAL'!AI20</f>
        <v>141514.84722491575</v>
      </c>
      <c r="AD17" s="85">
        <f>'OBJETIVO SEMANAL'!AJ20</f>
        <v>162719.84383921741</v>
      </c>
      <c r="AE17" s="85">
        <f>'OBJETIVO SEMANAL'!AK20</f>
        <v>140358.1872313428</v>
      </c>
      <c r="AF17" s="85">
        <f>'OBJETIVO SEMANAL'!AM20</f>
        <v>150319.76372311704</v>
      </c>
      <c r="AG17" s="85">
        <f>'OBJETIVO SEMANAL'!AN20</f>
        <v>119184.69261335571</v>
      </c>
      <c r="AH17" s="85">
        <f>'OBJETIVO SEMANAL'!AO20</f>
        <v>124781.01369981127</v>
      </c>
      <c r="AI17" s="85">
        <f>'OBJETIVO SEMANAL'!AP20</f>
        <v>134593.7407683529</v>
      </c>
      <c r="AJ17" s="85">
        <f>'OBJETIVO SEMANAL'!AR20</f>
        <v>147659.99794068569</v>
      </c>
      <c r="AK17" s="85">
        <f>'OBJETIVO SEMANAL'!AS20</f>
        <v>105664.66370200845</v>
      </c>
      <c r="AL17" s="85">
        <f>'OBJETIVO SEMANAL'!AT20</f>
        <v>119303.21872662797</v>
      </c>
      <c r="AM17" s="85">
        <f>'OBJETIVO SEMANAL'!AU20</f>
        <v>101911.62594216807</v>
      </c>
      <c r="AN17" s="85">
        <f>'OBJETIVO SEMANAL'!AV20</f>
        <v>92652.315644338421</v>
      </c>
      <c r="AO17" s="85">
        <f>'OBJETIVO SEMANAL'!AX20</f>
        <v>95308.198618974915</v>
      </c>
      <c r="AP17" s="85">
        <f>'OBJETIVO SEMANAL'!AY20</f>
        <v>106042.76037702069</v>
      </c>
      <c r="AQ17" s="85">
        <f>'OBJETIVO SEMANAL'!AZ20</f>
        <v>116411.25143189779</v>
      </c>
      <c r="AR17" s="85">
        <f>'OBJETIVO SEMANAL'!BA20</f>
        <v>202992.08778347677</v>
      </c>
      <c r="AS17" s="85">
        <f>'OBJETIVO SEMANAL'!BC20</f>
        <v>156456.91261433958</v>
      </c>
      <c r="AT17" s="85">
        <f>'OBJETIVO SEMANAL'!BD20</f>
        <v>134507.74051939716</v>
      </c>
      <c r="AU17" s="85">
        <f>'OBJETIVO SEMANAL'!BE20</f>
        <v>154941.9559494578</v>
      </c>
      <c r="AV17" s="85">
        <f>'OBJETIVO SEMANAL'!BF20</f>
        <v>184658.83522177412</v>
      </c>
      <c r="AW17" s="85">
        <f>'OBJETIVO SEMANAL'!BH20</f>
        <v>191333.76243738597</v>
      </c>
      <c r="AX17" s="85">
        <f>'OBJETIVO SEMANAL'!BI20</f>
        <v>237000.4103874476</v>
      </c>
      <c r="AY17" s="85">
        <f>'OBJETIVO SEMANAL'!BJ20</f>
        <v>310237.93051337404</v>
      </c>
      <c r="AZ17" s="85">
        <f>'OBJETIVO SEMANAL'!BK20</f>
        <v>532650.67825847911</v>
      </c>
      <c r="BA17" s="85">
        <f>'OBJETIVO SEMANAL'!BL20</f>
        <v>142950.91262350729</v>
      </c>
      <c r="BB17" s="85">
        <f>'OBJETIVO SEMANAL'!BN20</f>
        <v>123566.78188035847</v>
      </c>
      <c r="BC17" s="85">
        <f>'OBJETIVO SEMANAL'!BO20</f>
        <v>117244.90356127229</v>
      </c>
      <c r="BD17" s="85">
        <f>'OBJETIVO SEMANAL'!BP20</f>
        <v>106832.48092533035</v>
      </c>
      <c r="BE17" s="85">
        <f>'OBJETIVO SEMANAL'!BQ20</f>
        <v>97177.596183145652</v>
      </c>
      <c r="BF17" s="85">
        <f>'OBJETIVO SEMANAL'!BR20</f>
        <v>90430.594578042306</v>
      </c>
    </row>
    <row r="18" spans="1:58">
      <c r="A18" s="142" t="s">
        <v>35</v>
      </c>
      <c r="B18" s="85">
        <f>'OBJETIVO SEMANAL'!B21</f>
        <v>90521.088309689527</v>
      </c>
      <c r="C18" s="85">
        <f>'OBJETIVO SEMANAL'!C21</f>
        <v>77047.059189064952</v>
      </c>
      <c r="D18" s="85">
        <f>'OBJETIVO SEMANAL'!D21</f>
        <v>63501.382621220182</v>
      </c>
      <c r="E18" s="85">
        <f>'OBJETIVO SEMANAL'!E21</f>
        <v>74872.872552792935</v>
      </c>
      <c r="F18" s="85">
        <f>'OBJETIVO SEMANAL'!G21</f>
        <v>62696.360626678485</v>
      </c>
      <c r="G18" s="85">
        <f>'OBJETIVO SEMANAL'!H21</f>
        <v>86168.458302970714</v>
      </c>
      <c r="H18" s="85">
        <f>'OBJETIVO SEMANAL'!I21</f>
        <v>96212.132251809569</v>
      </c>
      <c r="I18" s="85">
        <f>'OBJETIVO SEMANAL'!J21</f>
        <v>67928.230626270655</v>
      </c>
      <c r="J18" s="85">
        <f>'OBJETIVO SEMANAL'!L21</f>
        <v>83400.050744994267</v>
      </c>
      <c r="K18" s="85">
        <f>'OBJETIVO SEMANAL'!M21</f>
        <v>97998.586683852525</v>
      </c>
      <c r="L18" s="85">
        <f>'OBJETIVO SEMANAL'!N21</f>
        <v>107636.01553346624</v>
      </c>
      <c r="M18" s="85">
        <f>'OBJETIVO SEMANAL'!O21</f>
        <v>103706.31459225222</v>
      </c>
      <c r="N18" s="85">
        <f>'OBJETIVO SEMANAL'!P21</f>
        <v>120477.04491697458</v>
      </c>
      <c r="O18" s="85">
        <f>'OBJETIVO SEMANAL'!R21</f>
        <v>120749.33812717364</v>
      </c>
      <c r="P18" s="85">
        <f>'OBJETIVO SEMANAL'!S21</f>
        <v>155722.87801449213</v>
      </c>
      <c r="Q18" s="85">
        <f>'OBJETIVO SEMANAL'!T21</f>
        <v>157910.68792863807</v>
      </c>
      <c r="R18" s="85">
        <f>'OBJETIVO SEMANAL'!U21</f>
        <v>150513.9632776418</v>
      </c>
      <c r="S18" s="85">
        <f>'OBJETIVO SEMANAL'!W21</f>
        <v>152566.65202976941</v>
      </c>
      <c r="T18" s="85">
        <f>'OBJETIVO SEMANAL'!X21</f>
        <v>162708.7153751193</v>
      </c>
      <c r="U18" s="85">
        <f>'OBJETIVO SEMANAL'!Y21</f>
        <v>126651.13242368803</v>
      </c>
      <c r="V18" s="85">
        <f>'OBJETIVO SEMANAL'!Z21</f>
        <v>126005.11372694274</v>
      </c>
      <c r="W18" s="85">
        <f>'OBJETIVO SEMANAL'!AB21</f>
        <v>111992.96746252271</v>
      </c>
      <c r="X18" s="85">
        <f>'OBJETIVO SEMANAL'!AC21</f>
        <v>184467.05354031303</v>
      </c>
      <c r="Y18" s="85">
        <f>'OBJETIVO SEMANAL'!AD21</f>
        <v>81582.036508341742</v>
      </c>
      <c r="Z18" s="85">
        <f>'OBJETIVO SEMANAL'!AE21</f>
        <v>57962.101316505308</v>
      </c>
      <c r="AA18" s="85">
        <f>'OBJETIVO SEMANAL'!AF21</f>
        <v>111730.17845560372</v>
      </c>
      <c r="AB18" s="85">
        <f>'OBJETIVO SEMANAL'!AH21</f>
        <v>104968.04587073305</v>
      </c>
      <c r="AC18" s="85">
        <f>'OBJETIVO SEMANAL'!AI21</f>
        <v>103418.47673274262</v>
      </c>
      <c r="AD18" s="85">
        <f>'OBJETIVO SEMANAL'!AJ21</f>
        <v>102810.34965249321</v>
      </c>
      <c r="AE18" s="85">
        <f>'OBJETIVO SEMANAL'!AK21</f>
        <v>92249.152058873136</v>
      </c>
      <c r="AF18" s="85">
        <f>'OBJETIVO SEMANAL'!AM21</f>
        <v>103090.27058010033</v>
      </c>
      <c r="AG18" s="85">
        <f>'OBJETIVO SEMANAL'!AN21</f>
        <v>86551.38948949003</v>
      </c>
      <c r="AH18" s="85">
        <f>'OBJETIVO SEMANAL'!AO21</f>
        <v>106808.43362901389</v>
      </c>
      <c r="AI18" s="85">
        <f>'OBJETIVO SEMANAL'!AP21</f>
        <v>105724.55592032574</v>
      </c>
      <c r="AJ18" s="85">
        <f>'OBJETIVO SEMANAL'!AR21</f>
        <v>85143.331101359523</v>
      </c>
      <c r="AK18" s="85">
        <f>'OBJETIVO SEMANAL'!AS21</f>
        <v>79469.263085658167</v>
      </c>
      <c r="AL18" s="85">
        <f>'OBJETIVO SEMANAL'!AT21</f>
        <v>100260.70774665903</v>
      </c>
      <c r="AM18" s="85">
        <f>'OBJETIVO SEMANAL'!AU21</f>
        <v>73619.016062142051</v>
      </c>
      <c r="AN18" s="85">
        <f>'OBJETIVO SEMANAL'!AV21</f>
        <v>72141.331705705277</v>
      </c>
      <c r="AO18" s="85">
        <f>'OBJETIVO SEMANAL'!AX21</f>
        <v>79545.666436363565</v>
      </c>
      <c r="AP18" s="85">
        <f>'OBJETIVO SEMANAL'!AY21</f>
        <v>78637.025729969013</v>
      </c>
      <c r="AQ18" s="85">
        <f>'OBJETIVO SEMANAL'!AZ21</f>
        <v>111536.12250922482</v>
      </c>
      <c r="AR18" s="85">
        <f>'OBJETIVO SEMANAL'!BA21</f>
        <v>173588.86934985081</v>
      </c>
      <c r="AS18" s="85">
        <f>'OBJETIVO SEMANAL'!BC21</f>
        <v>100414.39006150875</v>
      </c>
      <c r="AT18" s="85">
        <f>'OBJETIVO SEMANAL'!BD21</f>
        <v>81553.38880180259</v>
      </c>
      <c r="AU18" s="85">
        <f>'OBJETIVO SEMANAL'!BE21</f>
        <v>164079.5388725134</v>
      </c>
      <c r="AV18" s="85">
        <f>'OBJETIVO SEMANAL'!BF21</f>
        <v>198745.47404653952</v>
      </c>
      <c r="AW18" s="85">
        <f>'OBJETIVO SEMANAL'!BH21</f>
        <v>256524.73460369633</v>
      </c>
      <c r="AX18" s="85">
        <f>'OBJETIVO SEMANAL'!BI21</f>
        <v>344366.98092426528</v>
      </c>
      <c r="AY18" s="85">
        <f>'OBJETIVO SEMANAL'!BJ21</f>
        <v>416900.27624725137</v>
      </c>
      <c r="AZ18" s="85">
        <f>'OBJETIVO SEMANAL'!BK21</f>
        <v>623334.54520382301</v>
      </c>
      <c r="BA18" s="85">
        <f>'OBJETIVO SEMANAL'!BL21</f>
        <v>85759.105236414602</v>
      </c>
      <c r="BB18" s="85">
        <f>'OBJETIVO SEMANAL'!BN21</f>
        <v>76757.759696103501</v>
      </c>
      <c r="BC18" s="85">
        <f>'OBJETIVO SEMANAL'!BO21</f>
        <v>71697.202496229555</v>
      </c>
      <c r="BD18" s="85">
        <f>'OBJETIVO SEMANAL'!BP21</f>
        <v>57138.950452425124</v>
      </c>
      <c r="BE18" s="85">
        <f>'OBJETIVO SEMANAL'!BQ21</f>
        <v>63609.970702951628</v>
      </c>
      <c r="BF18" s="85">
        <f>'OBJETIVO SEMANAL'!BR21</f>
        <v>72855.340665416326</v>
      </c>
    </row>
    <row r="19" spans="1:58">
      <c r="A19" s="142" t="s">
        <v>36</v>
      </c>
      <c r="B19" s="85">
        <f>'OBJETIVO SEMANAL'!B22</f>
        <v>65156.264411333636</v>
      </c>
      <c r="C19" s="85">
        <f>'OBJETIVO SEMANAL'!C22</f>
        <v>53999.382787062321</v>
      </c>
      <c r="D19" s="85">
        <f>'OBJETIVO SEMANAL'!D22</f>
        <v>89886.785872276421</v>
      </c>
      <c r="E19" s="85">
        <f>'OBJETIVO SEMANAL'!E22</f>
        <v>67510.85444530964</v>
      </c>
      <c r="F19" s="85">
        <f>'OBJETIVO SEMANAL'!G22</f>
        <v>79384.291767822666</v>
      </c>
      <c r="G19" s="85">
        <f>'OBJETIVO SEMANAL'!H22</f>
        <v>93658.166157999643</v>
      </c>
      <c r="H19" s="85">
        <f>'OBJETIVO SEMANAL'!I22</f>
        <v>107053.73310848721</v>
      </c>
      <c r="I19" s="85">
        <f>'OBJETIVO SEMANAL'!J22</f>
        <v>78120.877127930245</v>
      </c>
      <c r="J19" s="85">
        <f>'OBJETIVO SEMANAL'!L22</f>
        <v>79406.744942020887</v>
      </c>
      <c r="K19" s="85">
        <f>'OBJETIVO SEMANAL'!M22</f>
        <v>63841.116975414225</v>
      </c>
      <c r="L19" s="85">
        <f>'OBJETIVO SEMANAL'!N22</f>
        <v>81015.908274140675</v>
      </c>
      <c r="M19" s="85">
        <f>'OBJETIVO SEMANAL'!O22</f>
        <v>64082.421150446469</v>
      </c>
      <c r="N19" s="85">
        <f>'OBJETIVO SEMANAL'!P22</f>
        <v>81584.901908008353</v>
      </c>
      <c r="O19" s="85">
        <f>'OBJETIVO SEMANAL'!R22</f>
        <v>89118.120644986731</v>
      </c>
      <c r="P19" s="85">
        <f>'OBJETIVO SEMANAL'!S22</f>
        <v>81257.497197431629</v>
      </c>
      <c r="Q19" s="85">
        <f>'OBJETIVO SEMANAL'!T22</f>
        <v>78418.21497646514</v>
      </c>
      <c r="R19" s="85">
        <f>'OBJETIVO SEMANAL'!U22</f>
        <v>131841.39707428202</v>
      </c>
      <c r="S19" s="85">
        <f>'OBJETIVO SEMANAL'!W22</f>
        <v>100262.8892849679</v>
      </c>
      <c r="T19" s="85">
        <f>'OBJETIVO SEMANAL'!X22</f>
        <v>120528.12387791919</v>
      </c>
      <c r="U19" s="85">
        <f>'OBJETIVO SEMANAL'!Y22</f>
        <v>76449.684592498583</v>
      </c>
      <c r="V19" s="85">
        <f>'OBJETIVO SEMANAL'!Z22</f>
        <v>76470.909750511215</v>
      </c>
      <c r="W19" s="85">
        <f>'OBJETIVO SEMANAL'!AB22</f>
        <v>80783.166136823522</v>
      </c>
      <c r="X19" s="85">
        <f>'OBJETIVO SEMANAL'!AC22</f>
        <v>91411.180806046134</v>
      </c>
      <c r="Y19" s="85">
        <f>'OBJETIVO SEMANAL'!AD22</f>
        <v>95025.709769040797</v>
      </c>
      <c r="Z19" s="85">
        <f>'OBJETIVO SEMANAL'!AE22</f>
        <v>94411.179239790523</v>
      </c>
      <c r="AA19" s="85">
        <f>'OBJETIVO SEMANAL'!AF22</f>
        <v>95484.259503078443</v>
      </c>
      <c r="AB19" s="85">
        <f>'OBJETIVO SEMANAL'!AH22</f>
        <v>90651.519263142705</v>
      </c>
      <c r="AC19" s="85">
        <f>'OBJETIVO SEMANAL'!AI22</f>
        <v>75208.479332089104</v>
      </c>
      <c r="AD19" s="85">
        <f>'OBJETIVO SEMANAL'!AJ22</f>
        <v>73034.742921107521</v>
      </c>
      <c r="AE19" s="85">
        <f>'OBJETIVO SEMANAL'!AK22</f>
        <v>72887.979141954507</v>
      </c>
      <c r="AF19" s="85">
        <f>'OBJETIVO SEMANAL'!AM22</f>
        <v>82825.674121831311</v>
      </c>
      <c r="AG19" s="85">
        <f>'OBJETIVO SEMANAL'!AN22</f>
        <v>73258.017405659135</v>
      </c>
      <c r="AH19" s="85">
        <f>'OBJETIVO SEMANAL'!AO22</f>
        <v>75528.808844887229</v>
      </c>
      <c r="AI19" s="85">
        <f>'OBJETIVO SEMANAL'!AP22</f>
        <v>75523.118898238085</v>
      </c>
      <c r="AJ19" s="85">
        <f>'OBJETIVO SEMANAL'!AR22</f>
        <v>75263.706281671402</v>
      </c>
      <c r="AK19" s="85">
        <f>'OBJETIVO SEMANAL'!AS22</f>
        <v>72686.405428009602</v>
      </c>
      <c r="AL19" s="85">
        <f>'OBJETIVO SEMANAL'!AT22</f>
        <v>85433.150121643892</v>
      </c>
      <c r="AM19" s="85">
        <f>'OBJETIVO SEMANAL'!AU22</f>
        <v>62197.358300087937</v>
      </c>
      <c r="AN19" s="85">
        <f>'OBJETIVO SEMANAL'!AV22</f>
        <v>71401.197775717708</v>
      </c>
      <c r="AO19" s="85">
        <f>'OBJETIVO SEMANAL'!AX22</f>
        <v>75874.444408138545</v>
      </c>
      <c r="AP19" s="85">
        <f>'OBJETIVO SEMANAL'!AY22</f>
        <v>69701.277113489268</v>
      </c>
      <c r="AQ19" s="85">
        <f>'OBJETIVO SEMANAL'!AZ22</f>
        <v>71984.535962146721</v>
      </c>
      <c r="AR19" s="85">
        <f>'OBJETIVO SEMANAL'!BA22</f>
        <v>126712.36402027034</v>
      </c>
      <c r="AS19" s="85">
        <f>'OBJETIVO SEMANAL'!BC22</f>
        <v>97991.913559912544</v>
      </c>
      <c r="AT19" s="85">
        <f>'OBJETIVO SEMANAL'!BD22</f>
        <v>74148.401049852924</v>
      </c>
      <c r="AU19" s="85">
        <f>'OBJETIVO SEMANAL'!BE22</f>
        <v>92693.164187691349</v>
      </c>
      <c r="AV19" s="85">
        <f>'OBJETIVO SEMANAL'!BF22</f>
        <v>111689.82650297637</v>
      </c>
      <c r="AW19" s="85">
        <f>'OBJETIVO SEMANAL'!BH22</f>
        <v>146913.3030024936</v>
      </c>
      <c r="AX19" s="85">
        <f>'OBJETIVO SEMANAL'!BI22</f>
        <v>205705.79048427826</v>
      </c>
      <c r="AY19" s="85">
        <f>'OBJETIVO SEMANAL'!BJ22</f>
        <v>217968.77876297774</v>
      </c>
      <c r="AZ19" s="85">
        <f>'OBJETIVO SEMANAL'!BK22</f>
        <v>360643.8799662969</v>
      </c>
      <c r="BA19" s="85">
        <f>'OBJETIVO SEMANAL'!BL22</f>
        <v>85129.153464728312</v>
      </c>
      <c r="BB19" s="85">
        <f>'OBJETIVO SEMANAL'!BN22</f>
        <v>81470.391267406318</v>
      </c>
      <c r="BC19" s="85">
        <f>'OBJETIVO SEMANAL'!BO22</f>
        <v>82763.882590437148</v>
      </c>
      <c r="BD19" s="85">
        <f>'OBJETIVO SEMANAL'!BP22</f>
        <v>80912.676915751756</v>
      </c>
      <c r="BE19" s="85">
        <f>'OBJETIVO SEMANAL'!BQ22</f>
        <v>62151.923913115563</v>
      </c>
      <c r="BF19" s="85">
        <f>'OBJETIVO SEMANAL'!BR22</f>
        <v>69237.914979062596</v>
      </c>
    </row>
    <row r="20" spans="1:58">
      <c r="A20" s="142" t="s">
        <v>37</v>
      </c>
      <c r="B20" s="85">
        <f>'OBJETIVO SEMANAL'!B23</f>
        <v>90098.357807253909</v>
      </c>
      <c r="C20" s="85">
        <f>'OBJETIVO SEMANAL'!C23</f>
        <v>64374.234234763811</v>
      </c>
      <c r="D20" s="85">
        <f>'OBJETIVO SEMANAL'!D23</f>
        <v>98188.627394582407</v>
      </c>
      <c r="E20" s="85">
        <f>'OBJETIVO SEMANAL'!E23</f>
        <v>90374.373738498194</v>
      </c>
      <c r="F20" s="85">
        <f>'OBJETIVO SEMANAL'!G23</f>
        <v>91379.909672157853</v>
      </c>
      <c r="G20" s="85">
        <f>'OBJETIVO SEMANAL'!H23</f>
        <v>141698.70094485875</v>
      </c>
      <c r="H20" s="85">
        <f>'OBJETIVO SEMANAL'!I23</f>
        <v>198819.90136766343</v>
      </c>
      <c r="I20" s="85">
        <f>'OBJETIVO SEMANAL'!J23</f>
        <v>112815.20407202304</v>
      </c>
      <c r="J20" s="85">
        <f>'OBJETIVO SEMANAL'!L23</f>
        <v>90996.041224876273</v>
      </c>
      <c r="K20" s="85">
        <f>'OBJETIVO SEMANAL'!M23</f>
        <v>100846.95688983388</v>
      </c>
      <c r="L20" s="85">
        <f>'OBJETIVO SEMANAL'!N23</f>
        <v>103565.29235953648</v>
      </c>
      <c r="M20" s="85">
        <f>'OBJETIVO SEMANAL'!O23</f>
        <v>97011.443076173164</v>
      </c>
      <c r="N20" s="85">
        <f>'OBJETIVO SEMANAL'!P23</f>
        <v>93627.486514878125</v>
      </c>
      <c r="O20" s="85">
        <f>'OBJETIVO SEMANAL'!R23</f>
        <v>80545.910291714827</v>
      </c>
      <c r="P20" s="85">
        <f>'OBJETIVO SEMANAL'!S23</f>
        <v>119964.03396341942</v>
      </c>
      <c r="Q20" s="85">
        <f>'OBJETIVO SEMANAL'!T23</f>
        <v>119435.32594876119</v>
      </c>
      <c r="R20" s="85">
        <f>'OBJETIVO SEMANAL'!U23</f>
        <v>134057.13997268671</v>
      </c>
      <c r="S20" s="85">
        <f>'OBJETIVO SEMANAL'!W23</f>
        <v>130943.6901709152</v>
      </c>
      <c r="T20" s="85">
        <f>'OBJETIVO SEMANAL'!X23</f>
        <v>152703.92701955413</v>
      </c>
      <c r="U20" s="85">
        <f>'OBJETIVO SEMANAL'!Y23</f>
        <v>90079.195039880564</v>
      </c>
      <c r="V20" s="85">
        <f>'OBJETIVO SEMANAL'!Z23</f>
        <v>97837.223599529912</v>
      </c>
      <c r="W20" s="85">
        <f>'OBJETIVO SEMANAL'!AB23</f>
        <v>97773.338036908666</v>
      </c>
      <c r="X20" s="85">
        <f>'OBJETIVO SEMANAL'!AC23</f>
        <v>110971.02765190667</v>
      </c>
      <c r="Y20" s="85">
        <f>'OBJETIVO SEMANAL'!AD23</f>
        <v>122151.27711483023</v>
      </c>
      <c r="Z20" s="85">
        <f>'OBJETIVO SEMANAL'!AE23</f>
        <v>73722.397466515307</v>
      </c>
      <c r="AA20" s="85">
        <f>'OBJETIVO SEMANAL'!AF23</f>
        <v>92366.477772721992</v>
      </c>
      <c r="AB20" s="85">
        <f>'OBJETIVO SEMANAL'!AH23</f>
        <v>107772.67755606167</v>
      </c>
      <c r="AC20" s="85">
        <f>'OBJETIVO SEMANAL'!AI23</f>
        <v>106006.24136929175</v>
      </c>
      <c r="AD20" s="85">
        <f>'OBJETIVO SEMANAL'!AJ23</f>
        <v>114097.60218769117</v>
      </c>
      <c r="AE20" s="85">
        <f>'OBJETIVO SEMANAL'!AK23</f>
        <v>109823.31772565468</v>
      </c>
      <c r="AF20" s="85">
        <f>'OBJETIVO SEMANAL'!AM23</f>
        <v>104004.53532090313</v>
      </c>
      <c r="AG20" s="85">
        <f>'OBJETIVO SEMANAL'!AN23</f>
        <v>99243.729538114407</v>
      </c>
      <c r="AH20" s="85">
        <f>'OBJETIVO SEMANAL'!AO23</f>
        <v>120864.36139419445</v>
      </c>
      <c r="AI20" s="85">
        <f>'OBJETIVO SEMANAL'!AP23</f>
        <v>175241.98183274936</v>
      </c>
      <c r="AJ20" s="85">
        <f>'OBJETIVO SEMANAL'!AR23</f>
        <v>116925.05671994411</v>
      </c>
      <c r="AK20" s="85">
        <f>'OBJETIVO SEMANAL'!AS23</f>
        <v>96701.527594470055</v>
      </c>
      <c r="AL20" s="85">
        <f>'OBJETIVO SEMANAL'!AT23</f>
        <v>91091.341540710811</v>
      </c>
      <c r="AM20" s="85">
        <f>'OBJETIVO SEMANAL'!AU23</f>
        <v>77133.889697701641</v>
      </c>
      <c r="AN20" s="85">
        <f>'OBJETIVO SEMANAL'!AV23</f>
        <v>75672.662372614985</v>
      </c>
      <c r="AO20" s="85">
        <f>'OBJETIVO SEMANAL'!AX23</f>
        <v>102573.02676196962</v>
      </c>
      <c r="AP20" s="85">
        <f>'OBJETIVO SEMANAL'!AY23</f>
        <v>131270.46544067853</v>
      </c>
      <c r="AQ20" s="85">
        <f>'OBJETIVO SEMANAL'!AZ23</f>
        <v>161773.90984417658</v>
      </c>
      <c r="AR20" s="85">
        <f>'OBJETIVO SEMANAL'!BA23</f>
        <v>178731.56866206613</v>
      </c>
      <c r="AS20" s="85">
        <f>'OBJETIVO SEMANAL'!BC23</f>
        <v>148311.78991320569</v>
      </c>
      <c r="AT20" s="85">
        <f>'OBJETIVO SEMANAL'!BD23</f>
        <v>109782.0225053047</v>
      </c>
      <c r="AU20" s="85">
        <f>'OBJETIVO SEMANAL'!BE23</f>
        <v>169975.29886332914</v>
      </c>
      <c r="AV20" s="85">
        <f>'OBJETIVO SEMANAL'!BF23</f>
        <v>199509.76953289969</v>
      </c>
      <c r="AW20" s="85">
        <f>'OBJETIVO SEMANAL'!BH23</f>
        <v>286747.53248781222</v>
      </c>
      <c r="AX20" s="85">
        <f>'OBJETIVO SEMANAL'!BI23</f>
        <v>359809.90722705302</v>
      </c>
      <c r="AY20" s="85">
        <f>'OBJETIVO SEMANAL'!BJ23</f>
        <v>384495.88240102289</v>
      </c>
      <c r="AZ20" s="85">
        <f>'OBJETIVO SEMANAL'!BK23</f>
        <v>601456.88748834736</v>
      </c>
      <c r="BA20" s="85">
        <f>'OBJETIVO SEMANAL'!BL23</f>
        <v>128104.60206751149</v>
      </c>
      <c r="BB20" s="85">
        <f>'OBJETIVO SEMANAL'!BN23</f>
        <v>98613.492108736275</v>
      </c>
      <c r="BC20" s="85">
        <f>'OBJETIVO SEMANAL'!BO23</f>
        <v>111016.5462993476</v>
      </c>
      <c r="BD20" s="85">
        <f>'OBJETIVO SEMANAL'!BP23</f>
        <v>102734.00779056373</v>
      </c>
      <c r="BE20" s="85">
        <f>'OBJETIVO SEMANAL'!BQ23</f>
        <v>88560.42256433799</v>
      </c>
      <c r="BF20" s="85">
        <f>'OBJETIVO SEMANAL'!BR23</f>
        <v>115558.36167057678</v>
      </c>
    </row>
    <row r="21" spans="1:58">
      <c r="A21" s="143" t="s">
        <v>114</v>
      </c>
      <c r="B21" s="85">
        <f>'OBJETIVO SEMANAL'!B24</f>
        <v>115420.41528661792</v>
      </c>
      <c r="C21" s="85">
        <f>'OBJETIVO SEMANAL'!C24</f>
        <v>124023.18919809717</v>
      </c>
      <c r="D21" s="85">
        <f>'OBJETIVO SEMANAL'!D24</f>
        <v>112889.94822927476</v>
      </c>
      <c r="E21" s="85">
        <f>'OBJETIVO SEMANAL'!E24</f>
        <v>144149.35641856582</v>
      </c>
      <c r="F21" s="85">
        <f>'OBJETIVO SEMANAL'!G24</f>
        <v>127753.96843327035</v>
      </c>
      <c r="G21" s="85">
        <f>'OBJETIVO SEMANAL'!H24</f>
        <v>120611.16708780972</v>
      </c>
      <c r="H21" s="85">
        <f>'OBJETIVO SEMANAL'!I24</f>
        <v>124881.20023136948</v>
      </c>
      <c r="I21" s="85">
        <f>'OBJETIVO SEMANAL'!J24</f>
        <v>108474.25659197607</v>
      </c>
      <c r="J21" s="85">
        <f>'OBJETIVO SEMANAL'!L24</f>
        <v>131902.48600740204</v>
      </c>
      <c r="K21" s="85">
        <f>'OBJETIVO SEMANAL'!M24</f>
        <v>154992.25807933466</v>
      </c>
      <c r="L21" s="85">
        <f>'OBJETIVO SEMANAL'!N24</f>
        <v>185817.13214010463</v>
      </c>
      <c r="M21" s="85">
        <f>'OBJETIVO SEMANAL'!O24</f>
        <v>171942.76763019178</v>
      </c>
      <c r="N21" s="85">
        <f>'OBJETIVO SEMANAL'!P24</f>
        <v>154008.38338318947</v>
      </c>
      <c r="O21" s="85">
        <f>'OBJETIVO SEMANAL'!R24</f>
        <v>150849.3723027019</v>
      </c>
      <c r="P21" s="85">
        <f>'OBJETIVO SEMANAL'!S24</f>
        <v>163282.88978042608</v>
      </c>
      <c r="Q21" s="85">
        <f>'OBJETIVO SEMANAL'!T24</f>
        <v>189985.03834177522</v>
      </c>
      <c r="R21" s="85">
        <f>'OBJETIVO SEMANAL'!U24</f>
        <v>154284.45451501364</v>
      </c>
      <c r="S21" s="85">
        <f>'OBJETIVO SEMANAL'!W24</f>
        <v>183314.12996557049</v>
      </c>
      <c r="T21" s="85">
        <f>'OBJETIVO SEMANAL'!X24</f>
        <v>225021.39580247377</v>
      </c>
      <c r="U21" s="85">
        <f>'OBJETIVO SEMANAL'!Y24</f>
        <v>175715.84269119782</v>
      </c>
      <c r="V21" s="85">
        <f>'OBJETIVO SEMANAL'!Z24</f>
        <v>160050.92368173489</v>
      </c>
      <c r="W21" s="85">
        <f>'OBJETIVO SEMANAL'!AB24</f>
        <v>168669.77075053006</v>
      </c>
      <c r="X21" s="85">
        <f>'OBJETIVO SEMANAL'!AC24</f>
        <v>182160.0761610466</v>
      </c>
      <c r="Y21" s="85">
        <f>'OBJETIVO SEMANAL'!AD24</f>
        <v>193263.97243448702</v>
      </c>
      <c r="Z21" s="85">
        <f>'OBJETIVO SEMANAL'!AE24</f>
        <v>224234.62578816593</v>
      </c>
      <c r="AA21" s="85">
        <f>'OBJETIVO SEMANAL'!AF24</f>
        <v>237542.08391430468</v>
      </c>
      <c r="AB21" s="85">
        <f>'OBJETIVO SEMANAL'!AH24</f>
        <v>230305.6306604264</v>
      </c>
      <c r="AC21" s="85">
        <f>'OBJETIVO SEMANAL'!AI24</f>
        <v>200642.82683853104</v>
      </c>
      <c r="AD21" s="85">
        <f>'OBJETIVO SEMANAL'!AJ24</f>
        <v>169973.72364984165</v>
      </c>
      <c r="AE21" s="85">
        <f>'OBJETIVO SEMANAL'!AK24</f>
        <v>192814.46290586915</v>
      </c>
      <c r="AF21" s="85">
        <f>'OBJETIVO SEMANAL'!AM24</f>
        <v>176306.95462387259</v>
      </c>
      <c r="AG21" s="85">
        <f>'OBJETIVO SEMANAL'!AN24</f>
        <v>182154.10265865491</v>
      </c>
      <c r="AH21" s="85">
        <f>'OBJETIVO SEMANAL'!AO24</f>
        <v>180042.04744339397</v>
      </c>
      <c r="AI21" s="85">
        <f>'OBJETIVO SEMANAL'!AP24</f>
        <v>142591.24896267225</v>
      </c>
      <c r="AJ21" s="85">
        <f>'OBJETIVO SEMANAL'!AR24</f>
        <v>148144.00261750858</v>
      </c>
      <c r="AK21" s="85">
        <f>'OBJETIVO SEMANAL'!AS24</f>
        <v>167211.44425909035</v>
      </c>
      <c r="AL21" s="85">
        <f>'OBJETIVO SEMANAL'!AT24</f>
        <v>185448.05282892342</v>
      </c>
      <c r="AM21" s="85">
        <f>'OBJETIVO SEMANAL'!AU24</f>
        <v>165177.23977170445</v>
      </c>
      <c r="AN21" s="85">
        <f>'OBJETIVO SEMANAL'!AV24</f>
        <v>167308.12015018598</v>
      </c>
      <c r="AO21" s="85">
        <f>'OBJETIVO SEMANAL'!AX24</f>
        <v>170175.092500823</v>
      </c>
      <c r="AP21" s="85">
        <f>'OBJETIVO SEMANAL'!AY24</f>
        <v>170149.22353663325</v>
      </c>
      <c r="AQ21" s="85">
        <f>'OBJETIVO SEMANAL'!AZ24</f>
        <v>162419.86087996385</v>
      </c>
      <c r="AR21" s="85">
        <f>'OBJETIVO SEMANAL'!BA24</f>
        <v>210021.6972664819</v>
      </c>
      <c r="AS21" s="85">
        <f>'OBJETIVO SEMANAL'!BC24</f>
        <v>164542.41694833047</v>
      </c>
      <c r="AT21" s="85">
        <f>'OBJETIVO SEMANAL'!BD24</f>
        <v>177898.59737931055</v>
      </c>
      <c r="AU21" s="85">
        <f>'OBJETIVO SEMANAL'!BE24</f>
        <v>223202.44652887541</v>
      </c>
      <c r="AV21" s="85">
        <f>'OBJETIVO SEMANAL'!BF24</f>
        <v>170413.49588198814</v>
      </c>
      <c r="AW21" s="85">
        <f>'OBJETIVO SEMANAL'!BH24</f>
        <v>167773.11597323377</v>
      </c>
      <c r="AX21" s="85">
        <f>'OBJETIVO SEMANAL'!BI24</f>
        <v>274388.85155476048</v>
      </c>
      <c r="AY21" s="85">
        <f>'OBJETIVO SEMANAL'!BJ24</f>
        <v>313392.88950563053</v>
      </c>
      <c r="AZ21" s="85">
        <f>'OBJETIVO SEMANAL'!BK24</f>
        <v>428331.36571041303</v>
      </c>
      <c r="BA21" s="85">
        <f>'OBJETIVO SEMANAL'!BL24</f>
        <v>234448.9836264615</v>
      </c>
      <c r="BB21" s="85">
        <f>'OBJETIVO SEMANAL'!BN24</f>
        <v>125339.85836981039</v>
      </c>
      <c r="BC21" s="85">
        <f>'OBJETIVO SEMANAL'!BO24</f>
        <v>123490.97068287492</v>
      </c>
      <c r="BD21" s="85">
        <f>'OBJETIVO SEMANAL'!BP24</f>
        <v>133536.62050012982</v>
      </c>
      <c r="BE21" s="85">
        <f>'OBJETIVO SEMANAL'!BQ24</f>
        <v>109143.4388899413</v>
      </c>
      <c r="BF21" s="85">
        <f>'OBJETIVO SEMANAL'!BR24</f>
        <v>132201.49205134867</v>
      </c>
    </row>
    <row r="22" spans="1:58">
      <c r="A22" s="144" t="s">
        <v>115</v>
      </c>
      <c r="B22" s="85">
        <f>'OBJETIVO SEMANAL'!B25</f>
        <v>171262.92325667653</v>
      </c>
      <c r="C22" s="85">
        <f>'OBJETIVO SEMANAL'!C25</f>
        <v>178875.68321193938</v>
      </c>
      <c r="D22" s="85">
        <f>'OBJETIVO SEMANAL'!D25</f>
        <v>303117.7912219704</v>
      </c>
      <c r="E22" s="85">
        <f>'OBJETIVO SEMANAL'!E25</f>
        <v>185775.09452590128</v>
      </c>
      <c r="F22" s="85">
        <f>'OBJETIVO SEMANAL'!G25</f>
        <v>172910.17731287022</v>
      </c>
      <c r="G22" s="85">
        <f>'OBJETIVO SEMANAL'!H25</f>
        <v>254427.63181406813</v>
      </c>
      <c r="H22" s="85">
        <f>'OBJETIVO SEMANAL'!I25</f>
        <v>217481.14525291123</v>
      </c>
      <c r="I22" s="85">
        <f>'OBJETIVO SEMANAL'!J25</f>
        <v>210690.73376468735</v>
      </c>
      <c r="J22" s="85">
        <f>'OBJETIVO SEMANAL'!L25</f>
        <v>170487.32951566673</v>
      </c>
      <c r="K22" s="85">
        <f>'OBJETIVO SEMANAL'!M25</f>
        <v>178466.08607234329</v>
      </c>
      <c r="L22" s="85">
        <f>'OBJETIVO SEMANAL'!N25</f>
        <v>213751.56512125782</v>
      </c>
      <c r="M22" s="85">
        <f>'OBJETIVO SEMANAL'!O25</f>
        <v>205020.18531681696</v>
      </c>
      <c r="N22" s="85">
        <f>'OBJETIVO SEMANAL'!P25</f>
        <v>190301.36794814514</v>
      </c>
      <c r="O22" s="85">
        <f>'OBJETIVO SEMANAL'!R25</f>
        <v>188593.07940117296</v>
      </c>
      <c r="P22" s="85">
        <f>'OBJETIVO SEMANAL'!S25</f>
        <v>222891.81841907042</v>
      </c>
      <c r="Q22" s="85">
        <f>'OBJETIVO SEMANAL'!T25</f>
        <v>208605.36408323466</v>
      </c>
      <c r="R22" s="85">
        <f>'OBJETIVO SEMANAL'!U25</f>
        <v>219564.28536848965</v>
      </c>
      <c r="S22" s="85">
        <f>'OBJETIVO SEMANAL'!W25</f>
        <v>237838.95807312056</v>
      </c>
      <c r="T22" s="85">
        <f>'OBJETIVO SEMANAL'!X25</f>
        <v>286898.22579787869</v>
      </c>
      <c r="U22" s="85">
        <f>'OBJETIVO SEMANAL'!Y25</f>
        <v>214667.44084690983</v>
      </c>
      <c r="V22" s="85">
        <f>'OBJETIVO SEMANAL'!Z25</f>
        <v>222770.91048656794</v>
      </c>
      <c r="W22" s="85">
        <f>'OBJETIVO SEMANAL'!AB25</f>
        <v>240300.60633449041</v>
      </c>
      <c r="X22" s="85">
        <f>'OBJETIVO SEMANAL'!AC25</f>
        <v>226185.43539268791</v>
      </c>
      <c r="Y22" s="85">
        <f>'OBJETIVO SEMANAL'!AD25</f>
        <v>257721.14464811599</v>
      </c>
      <c r="Z22" s="85">
        <f>'OBJETIVO SEMANAL'!AE25</f>
        <v>241635.10869353192</v>
      </c>
      <c r="AA22" s="85">
        <f>'OBJETIVO SEMANAL'!AF25</f>
        <v>252278.61591691262</v>
      </c>
      <c r="AB22" s="85">
        <f>'OBJETIVO SEMANAL'!AH25</f>
        <v>222824.38365802806</v>
      </c>
      <c r="AC22" s="85">
        <f>'OBJETIVO SEMANAL'!AI25</f>
        <v>254730.33947674301</v>
      </c>
      <c r="AD22" s="85">
        <f>'OBJETIVO SEMANAL'!AJ25</f>
        <v>234378.34408378473</v>
      </c>
      <c r="AE22" s="85">
        <f>'OBJETIVO SEMANAL'!AK25</f>
        <v>315229.90208732319</v>
      </c>
      <c r="AF22" s="85">
        <f>'OBJETIVO SEMANAL'!AM25</f>
        <v>359697.4738874514</v>
      </c>
      <c r="AG22" s="85">
        <f>'OBJETIVO SEMANAL'!AN25</f>
        <v>321093.29114464129</v>
      </c>
      <c r="AH22" s="85">
        <f>'OBJETIVO SEMANAL'!AO25</f>
        <v>325101.90637721407</v>
      </c>
      <c r="AI22" s="85">
        <f>'OBJETIVO SEMANAL'!AP25</f>
        <v>308087.71542822913</v>
      </c>
      <c r="AJ22" s="85">
        <f>'OBJETIVO SEMANAL'!AR25</f>
        <v>242267.85884116718</v>
      </c>
      <c r="AK22" s="85">
        <f>'OBJETIVO SEMANAL'!AS25</f>
        <v>233535.34816170603</v>
      </c>
      <c r="AL22" s="85">
        <f>'OBJETIVO SEMANAL'!AT25</f>
        <v>266862.56488272006</v>
      </c>
      <c r="AM22" s="85">
        <f>'OBJETIVO SEMANAL'!AU25</f>
        <v>238928.7732524937</v>
      </c>
      <c r="AN22" s="85">
        <f>'OBJETIVO SEMANAL'!AV25</f>
        <v>229125.03805889285</v>
      </c>
      <c r="AO22" s="85">
        <f>'OBJETIVO SEMANAL'!AX25</f>
        <v>258588.55447769846</v>
      </c>
      <c r="AP22" s="85">
        <f>'OBJETIVO SEMANAL'!AY25</f>
        <v>303282.25649685448</v>
      </c>
      <c r="AQ22" s="85">
        <f>'OBJETIVO SEMANAL'!AZ25</f>
        <v>358646.98543927178</v>
      </c>
      <c r="AR22" s="85">
        <f>'OBJETIVO SEMANAL'!BA25</f>
        <v>326726.11385913321</v>
      </c>
      <c r="AS22" s="85">
        <f>'OBJETIVO SEMANAL'!BC25</f>
        <v>225717.37928066467</v>
      </c>
      <c r="AT22" s="85">
        <f>'OBJETIVO SEMANAL'!BD25</f>
        <v>217411.46245650764</v>
      </c>
      <c r="AU22" s="85">
        <f>'OBJETIVO SEMANAL'!BE25</f>
        <v>302918.78955238912</v>
      </c>
      <c r="AV22" s="85">
        <f>'OBJETIVO SEMANAL'!BF25</f>
        <v>242651.94739493905</v>
      </c>
      <c r="AW22" s="85">
        <f>'OBJETIVO SEMANAL'!BH25</f>
        <v>312374.43953261746</v>
      </c>
      <c r="AX22" s="85">
        <f>'OBJETIVO SEMANAL'!BI25</f>
        <v>394109.42803677596</v>
      </c>
      <c r="AY22" s="85">
        <f>'OBJETIVO SEMANAL'!BJ25</f>
        <v>542992.7636647633</v>
      </c>
      <c r="AZ22" s="85">
        <f>'OBJETIVO SEMANAL'!BK25</f>
        <v>757832.2878297948</v>
      </c>
      <c r="BA22" s="85">
        <f>'OBJETIVO SEMANAL'!BL25</f>
        <v>322433.62354353548</v>
      </c>
      <c r="BB22" s="85">
        <f>'OBJETIVO SEMANAL'!BN25</f>
        <v>274173.04250723997</v>
      </c>
      <c r="BC22" s="85">
        <f>'OBJETIVO SEMANAL'!BO25</f>
        <v>269017.57779024204</v>
      </c>
      <c r="BD22" s="85">
        <f>'OBJETIVO SEMANAL'!BP25</f>
        <v>221313.4332243836</v>
      </c>
      <c r="BE22" s="85">
        <f>'OBJETIVO SEMANAL'!BQ25</f>
        <v>218647.03241859213</v>
      </c>
      <c r="BF22" s="85">
        <f>'OBJETIVO SEMANAL'!BR25</f>
        <v>253749.81569232064</v>
      </c>
    </row>
    <row r="23" spans="1:58">
      <c r="A23" s="144" t="s">
        <v>116</v>
      </c>
      <c r="B23" s="85">
        <f>'OBJETIVO SEMANAL'!B26</f>
        <v>99622.08156595398</v>
      </c>
      <c r="C23" s="85">
        <f>'OBJETIVO SEMANAL'!C26</f>
        <v>113371.47650345147</v>
      </c>
      <c r="D23" s="85">
        <f>'OBJETIVO SEMANAL'!D26</f>
        <v>128943.62595610035</v>
      </c>
      <c r="E23" s="85">
        <f>'OBJETIVO SEMANAL'!E26</f>
        <v>83317.795605092411</v>
      </c>
      <c r="F23" s="85">
        <f>'OBJETIVO SEMANAL'!G26</f>
        <v>85332.178594679426</v>
      </c>
      <c r="G23" s="85">
        <f>'OBJETIVO SEMANAL'!H26</f>
        <v>105830.17493797546</v>
      </c>
      <c r="H23" s="85">
        <f>'OBJETIVO SEMANAL'!I26</f>
        <v>120337.28596660987</v>
      </c>
      <c r="I23" s="85">
        <f>'OBJETIVO SEMANAL'!J26</f>
        <v>100073.10776492892</v>
      </c>
      <c r="J23" s="85">
        <f>'OBJETIVO SEMANAL'!L26</f>
        <v>102271.49484114801</v>
      </c>
      <c r="K23" s="85">
        <f>'OBJETIVO SEMANAL'!M26</f>
        <v>119253.55704634293</v>
      </c>
      <c r="L23" s="85">
        <f>'OBJETIVO SEMANAL'!N26</f>
        <v>147758.06825255111</v>
      </c>
      <c r="M23" s="85">
        <f>'OBJETIVO SEMANAL'!O26</f>
        <v>111105.27078382202</v>
      </c>
      <c r="N23" s="85">
        <f>'OBJETIVO SEMANAL'!P26</f>
        <v>128097.01795198985</v>
      </c>
      <c r="O23" s="85">
        <f>'OBJETIVO SEMANAL'!R26</f>
        <v>142944.87350916723</v>
      </c>
      <c r="P23" s="85">
        <f>'OBJETIVO SEMANAL'!S26</f>
        <v>153679.4202511645</v>
      </c>
      <c r="Q23" s="85">
        <f>'OBJETIVO SEMANAL'!T26</f>
        <v>152984.81547838464</v>
      </c>
      <c r="R23" s="85">
        <f>'OBJETIVO SEMANAL'!U26</f>
        <v>129429.28977381428</v>
      </c>
      <c r="S23" s="85">
        <f>'OBJETIVO SEMANAL'!W26</f>
        <v>154586.83542414117</v>
      </c>
      <c r="T23" s="85">
        <f>'OBJETIVO SEMANAL'!X26</f>
        <v>188838.6333139785</v>
      </c>
      <c r="U23" s="85">
        <f>'OBJETIVO SEMANAL'!Y26</f>
        <v>140654.16729464295</v>
      </c>
      <c r="V23" s="85">
        <f>'OBJETIVO SEMANAL'!Z26</f>
        <v>139852.78638454221</v>
      </c>
      <c r="W23" s="85">
        <f>'OBJETIVO SEMANAL'!AB26</f>
        <v>150733.68179184035</v>
      </c>
      <c r="X23" s="85">
        <f>'OBJETIVO SEMANAL'!AC26</f>
        <v>158675.68494457539</v>
      </c>
      <c r="Y23" s="85">
        <f>'OBJETIVO SEMANAL'!AD26</f>
        <v>173374.39325876726</v>
      </c>
      <c r="Z23" s="85">
        <f>'OBJETIVO SEMANAL'!AE26</f>
        <v>156336.7521602216</v>
      </c>
      <c r="AA23" s="85">
        <f>'OBJETIVO SEMANAL'!AF26</f>
        <v>186222.48293502152</v>
      </c>
      <c r="AB23" s="85">
        <f>'OBJETIVO SEMANAL'!AH26</f>
        <v>179776.71297385267</v>
      </c>
      <c r="AC23" s="85">
        <f>'OBJETIVO SEMANAL'!AI26</f>
        <v>179322.69093963644</v>
      </c>
      <c r="AD23" s="85">
        <f>'OBJETIVO SEMANAL'!AJ26</f>
        <v>178406.31012828191</v>
      </c>
      <c r="AE23" s="85">
        <f>'OBJETIVO SEMANAL'!AK26</f>
        <v>185095.42741411499</v>
      </c>
      <c r="AF23" s="85">
        <f>'OBJETIVO SEMANAL'!AM26</f>
        <v>180158.74509231871</v>
      </c>
      <c r="AG23" s="85">
        <f>'OBJETIVO SEMANAL'!AN26</f>
        <v>140134.94266539198</v>
      </c>
      <c r="AH23" s="85">
        <f>'OBJETIVO SEMANAL'!AO26</f>
        <v>117263.09953907678</v>
      </c>
      <c r="AI23" s="85">
        <f>'OBJETIVO SEMANAL'!AP26</f>
        <v>122728.47822098492</v>
      </c>
      <c r="AJ23" s="85">
        <f>'OBJETIVO SEMANAL'!AR26</f>
        <v>101721.79301909555</v>
      </c>
      <c r="AK23" s="85">
        <f>'OBJETIVO SEMANAL'!AS26</f>
        <v>126009.6864125048</v>
      </c>
      <c r="AL23" s="85">
        <f>'OBJETIVO SEMANAL'!AT26</f>
        <v>153213.60984045989</v>
      </c>
      <c r="AM23" s="85">
        <f>'OBJETIVO SEMANAL'!AU26</f>
        <v>126042.35219920831</v>
      </c>
      <c r="AN23" s="85">
        <f>'OBJETIVO SEMANAL'!AV26</f>
        <v>120375.01208364984</v>
      </c>
      <c r="AO23" s="85">
        <f>'OBJETIVO SEMANAL'!AX26</f>
        <v>115658.23506585155</v>
      </c>
      <c r="AP23" s="85">
        <f>'OBJETIVO SEMANAL'!AY26</f>
        <v>146618.05448668831</v>
      </c>
      <c r="AQ23" s="85">
        <f>'OBJETIVO SEMANAL'!AZ26</f>
        <v>147735.50835595012</v>
      </c>
      <c r="AR23" s="85">
        <f>'OBJETIVO SEMANAL'!BA26</f>
        <v>175265.44004483064</v>
      </c>
      <c r="AS23" s="85">
        <f>'OBJETIVO SEMANAL'!BC26</f>
        <v>115366.551291204</v>
      </c>
      <c r="AT23" s="85">
        <f>'OBJETIVO SEMANAL'!BD26</f>
        <v>109040.2649522782</v>
      </c>
      <c r="AU23" s="85">
        <f>'OBJETIVO SEMANAL'!BE26</f>
        <v>176707.18631762359</v>
      </c>
      <c r="AV23" s="85">
        <f>'OBJETIVO SEMANAL'!BF26</f>
        <v>120323.38699589523</v>
      </c>
      <c r="AW23" s="85">
        <f>'OBJETIVO SEMANAL'!BH26</f>
        <v>117805.80999853837</v>
      </c>
      <c r="AX23" s="85">
        <f>'OBJETIVO SEMANAL'!BI26</f>
        <v>186260.66138154452</v>
      </c>
      <c r="AY23" s="85">
        <f>'OBJETIVO SEMANAL'!BJ26</f>
        <v>247692.77435625973</v>
      </c>
      <c r="AZ23" s="85">
        <f>'OBJETIVO SEMANAL'!BK26</f>
        <v>338092.39115736936</v>
      </c>
      <c r="BA23" s="85">
        <f>'OBJETIVO SEMANAL'!BL26</f>
        <v>193265.46640413324</v>
      </c>
      <c r="BB23" s="85">
        <f>'OBJETIVO SEMANAL'!BN26</f>
        <v>138239.05942436427</v>
      </c>
      <c r="BC23" s="85">
        <f>'OBJETIVO SEMANAL'!BO26</f>
        <v>120415.75915906316</v>
      </c>
      <c r="BD23" s="85">
        <f>'OBJETIVO SEMANAL'!BP26</f>
        <v>99427.138304102962</v>
      </c>
      <c r="BE23" s="85">
        <f>'OBJETIVO SEMANAL'!BQ26</f>
        <v>101574.98142046346</v>
      </c>
      <c r="BF23" s="85">
        <f>'OBJETIVO SEMANAL'!BR26</f>
        <v>106767.0790092844</v>
      </c>
    </row>
    <row r="24" spans="1:58">
      <c r="A24" s="144" t="s">
        <v>117</v>
      </c>
      <c r="B24" s="85">
        <f>'OBJETIVO SEMANAL'!B27</f>
        <v>170903.49393545673</v>
      </c>
      <c r="C24" s="85">
        <f>'OBJETIVO SEMANAL'!C27</f>
        <v>160976.1472747458</v>
      </c>
      <c r="D24" s="85">
        <f>'OBJETIVO SEMANAL'!D27</f>
        <v>229809.02098538348</v>
      </c>
      <c r="E24" s="85">
        <f>'OBJETIVO SEMANAL'!E27</f>
        <v>239393.71937598844</v>
      </c>
      <c r="F24" s="85">
        <f>'OBJETIVO SEMANAL'!G27</f>
        <v>271801.52647395886</v>
      </c>
      <c r="G24" s="85">
        <f>'OBJETIVO SEMANAL'!H27</f>
        <v>255285.01200614922</v>
      </c>
      <c r="H24" s="85">
        <f>'OBJETIVO SEMANAL'!I27</f>
        <v>294819.54201373796</v>
      </c>
      <c r="I24" s="85">
        <f>'OBJETIVO SEMANAL'!J27</f>
        <v>290032.14957761392</v>
      </c>
      <c r="J24" s="85">
        <f>'OBJETIVO SEMANAL'!L27</f>
        <v>214205.60010349107</v>
      </c>
      <c r="K24" s="85">
        <f>'OBJETIVO SEMANAL'!M27</f>
        <v>216952.12158702943</v>
      </c>
      <c r="L24" s="85">
        <f>'OBJETIVO SEMANAL'!N27</f>
        <v>247674.02716064535</v>
      </c>
      <c r="M24" s="85">
        <f>'OBJETIVO SEMANAL'!O27</f>
        <v>246594.72179705105</v>
      </c>
      <c r="N24" s="85">
        <f>'OBJETIVO SEMANAL'!P27</f>
        <v>233757.87450099035</v>
      </c>
      <c r="O24" s="85">
        <f>'OBJETIVO SEMANAL'!R27</f>
        <v>245491.86196986385</v>
      </c>
      <c r="P24" s="85">
        <f>'OBJETIVO SEMANAL'!S27</f>
        <v>267674.54626647575</v>
      </c>
      <c r="Q24" s="85">
        <f>'OBJETIVO SEMANAL'!T27</f>
        <v>245385.82617079551</v>
      </c>
      <c r="R24" s="85">
        <f>'OBJETIVO SEMANAL'!U27</f>
        <v>219974.69745562444</v>
      </c>
      <c r="S24" s="85">
        <f>'OBJETIVO SEMANAL'!W27</f>
        <v>280784.49827964837</v>
      </c>
      <c r="T24" s="85">
        <f>'OBJETIVO SEMANAL'!X27</f>
        <v>341255.19475066225</v>
      </c>
      <c r="U24" s="85">
        <f>'OBJETIVO SEMANAL'!Y27</f>
        <v>239963.74497261542</v>
      </c>
      <c r="V24" s="85">
        <f>'OBJETIVO SEMANAL'!Z27</f>
        <v>248257.25111712812</v>
      </c>
      <c r="W24" s="85">
        <f>'OBJETIVO SEMANAL'!AB27</f>
        <v>272613.75447561359</v>
      </c>
      <c r="X24" s="85">
        <f>'OBJETIVO SEMANAL'!AC27</f>
        <v>291990.78131271992</v>
      </c>
      <c r="Y24" s="85">
        <f>'OBJETIVO SEMANAL'!AD27</f>
        <v>290815.11966508819</v>
      </c>
      <c r="Z24" s="85">
        <f>'OBJETIVO SEMANAL'!AE27</f>
        <v>266545.70626887184</v>
      </c>
      <c r="AA24" s="85">
        <f>'OBJETIVO SEMANAL'!AF27</f>
        <v>276129.47145600634</v>
      </c>
      <c r="AB24" s="85">
        <f>'OBJETIVO SEMANAL'!AH27</f>
        <v>291616.93241096335</v>
      </c>
      <c r="AC24" s="85">
        <f>'OBJETIVO SEMANAL'!AI27</f>
        <v>288916.14730218024</v>
      </c>
      <c r="AD24" s="85">
        <f>'OBJETIVO SEMANAL'!AJ27</f>
        <v>279176.21912968799</v>
      </c>
      <c r="AE24" s="85">
        <f>'OBJETIVO SEMANAL'!AK27</f>
        <v>296209.83371630183</v>
      </c>
      <c r="AF24" s="85">
        <f>'OBJETIVO SEMANAL'!AM27</f>
        <v>294868.03251215821</v>
      </c>
      <c r="AG24" s="85">
        <f>'OBJETIVO SEMANAL'!AN27</f>
        <v>280815.88196427573</v>
      </c>
      <c r="AH24" s="85">
        <f>'OBJETIVO SEMANAL'!AO27</f>
        <v>267016.43004656059</v>
      </c>
      <c r="AI24" s="85">
        <f>'OBJETIVO SEMANAL'!AP27</f>
        <v>264783.75524086499</v>
      </c>
      <c r="AJ24" s="85">
        <f>'OBJETIVO SEMANAL'!AR27</f>
        <v>261811.91641954114</v>
      </c>
      <c r="AK24" s="85">
        <f>'OBJETIVO SEMANAL'!AS27</f>
        <v>254790.45878467354</v>
      </c>
      <c r="AL24" s="85">
        <f>'OBJETIVO SEMANAL'!AT27</f>
        <v>297122.51607938332</v>
      </c>
      <c r="AM24" s="85">
        <f>'OBJETIVO SEMANAL'!AU27</f>
        <v>250377.58688666462</v>
      </c>
      <c r="AN24" s="85">
        <f>'OBJETIVO SEMANAL'!AV27</f>
        <v>260386.37550219832</v>
      </c>
      <c r="AO24" s="85">
        <f>'OBJETIVO SEMANAL'!AX27</f>
        <v>246797.034380831</v>
      </c>
      <c r="AP24" s="85">
        <f>'OBJETIVO SEMANAL'!AY27</f>
        <v>248483.94846572581</v>
      </c>
      <c r="AQ24" s="85">
        <f>'OBJETIVO SEMANAL'!AZ27</f>
        <v>269632.55738261994</v>
      </c>
      <c r="AR24" s="85">
        <f>'OBJETIVO SEMANAL'!BA27</f>
        <v>294768.59933492146</v>
      </c>
      <c r="AS24" s="85">
        <f>'OBJETIVO SEMANAL'!BC27</f>
        <v>253999.53289045172</v>
      </c>
      <c r="AT24" s="85">
        <f>'OBJETIVO SEMANAL'!BD27</f>
        <v>284068.06957789877</v>
      </c>
      <c r="AU24" s="85">
        <f>'OBJETIVO SEMANAL'!BE27</f>
        <v>349317.36106347706</v>
      </c>
      <c r="AV24" s="85">
        <f>'OBJETIVO SEMANAL'!BF27</f>
        <v>304598.38248262159</v>
      </c>
      <c r="AW24" s="85">
        <f>'OBJETIVO SEMANAL'!BH27</f>
        <v>326471.16672751337</v>
      </c>
      <c r="AX24" s="85">
        <f>'OBJETIVO SEMANAL'!BI27</f>
        <v>403939.3666677138</v>
      </c>
      <c r="AY24" s="85">
        <f>'OBJETIVO SEMANAL'!BJ27</f>
        <v>546427.33456794068</v>
      </c>
      <c r="AZ24" s="85">
        <f>'OBJETIVO SEMANAL'!BK27</f>
        <v>852308.62565505516</v>
      </c>
      <c r="BA24" s="85">
        <f>'OBJETIVO SEMANAL'!BL27</f>
        <v>334315.77608825162</v>
      </c>
      <c r="BB24" s="85">
        <f>'OBJETIVO SEMANAL'!BN27</f>
        <v>209886.14355929129</v>
      </c>
      <c r="BC24" s="85">
        <f>'OBJETIVO SEMANAL'!BO27</f>
        <v>241823.89869975907</v>
      </c>
      <c r="BD24" s="85">
        <f>'OBJETIVO SEMANAL'!BP27</f>
        <v>240501.69249109761</v>
      </c>
      <c r="BE24" s="85">
        <f>'OBJETIVO SEMANAL'!BQ27</f>
        <v>213135.63743308309</v>
      </c>
      <c r="BF24" s="85">
        <f>'OBJETIVO SEMANAL'!BR27</f>
        <v>223308.34330784366</v>
      </c>
    </row>
    <row r="25" spans="1:58">
      <c r="A25" s="144" t="s">
        <v>118</v>
      </c>
      <c r="B25" s="85">
        <f>'OBJETIVO SEMANAL'!B28</f>
        <v>178037.10498503686</v>
      </c>
      <c r="C25" s="85">
        <f>'OBJETIVO SEMANAL'!C28</f>
        <v>157076.88486814511</v>
      </c>
      <c r="D25" s="85">
        <f>'OBJETIVO SEMANAL'!D28</f>
        <v>220270.02684595843</v>
      </c>
      <c r="E25" s="85">
        <f>'OBJETIVO SEMANAL'!E28</f>
        <v>199707.06794670911</v>
      </c>
      <c r="F25" s="85">
        <f>'OBJETIVO SEMANAL'!G28</f>
        <v>207812.8556235944</v>
      </c>
      <c r="G25" s="85">
        <f>'OBJETIVO SEMANAL'!H28</f>
        <v>246076.04649230998</v>
      </c>
      <c r="H25" s="85">
        <f>'OBJETIVO SEMANAL'!I28</f>
        <v>278700.40810705611</v>
      </c>
      <c r="I25" s="85">
        <f>'OBJETIVO SEMANAL'!J28</f>
        <v>299797.83702464926</v>
      </c>
      <c r="J25" s="85">
        <f>'OBJETIVO SEMANAL'!L28</f>
        <v>215957.4593047277</v>
      </c>
      <c r="K25" s="85">
        <f>'OBJETIVO SEMANAL'!M28</f>
        <v>230794.21038181297</v>
      </c>
      <c r="L25" s="85">
        <f>'OBJETIVO SEMANAL'!N28</f>
        <v>270526.25061036384</v>
      </c>
      <c r="M25" s="85">
        <f>'OBJETIVO SEMANAL'!O28</f>
        <v>232771.25293073591</v>
      </c>
      <c r="N25" s="85">
        <f>'OBJETIVO SEMANAL'!P28</f>
        <v>231800.25886802629</v>
      </c>
      <c r="O25" s="85">
        <f>'OBJETIVO SEMANAL'!R28</f>
        <v>225681.25899814325</v>
      </c>
      <c r="P25" s="85">
        <f>'OBJETIVO SEMANAL'!S28</f>
        <v>259221.0215375899</v>
      </c>
      <c r="Q25" s="85">
        <f>'OBJETIVO SEMANAL'!T28</f>
        <v>227651.34399285185</v>
      </c>
      <c r="R25" s="85">
        <f>'OBJETIVO SEMANAL'!U28</f>
        <v>225546.98093504176</v>
      </c>
      <c r="S25" s="85">
        <f>'OBJETIVO SEMANAL'!W28</f>
        <v>277522.35314235662</v>
      </c>
      <c r="T25" s="85">
        <f>'OBJETIVO SEMANAL'!X28</f>
        <v>307178.57027543499</v>
      </c>
      <c r="U25" s="85">
        <f>'OBJETIVO SEMANAL'!Y28</f>
        <v>244537.56820368092</v>
      </c>
      <c r="V25" s="85">
        <f>'OBJETIVO SEMANAL'!Z28</f>
        <v>243237.61210438146</v>
      </c>
      <c r="W25" s="85">
        <f>'OBJETIVO SEMANAL'!AB28</f>
        <v>242799.20771249887</v>
      </c>
      <c r="X25" s="85">
        <f>'OBJETIVO SEMANAL'!AC28</f>
        <v>243521.1778170687</v>
      </c>
      <c r="Y25" s="85">
        <f>'OBJETIVO SEMANAL'!AD28</f>
        <v>269012.05668134789</v>
      </c>
      <c r="Z25" s="85">
        <f>'OBJETIVO SEMANAL'!AE28</f>
        <v>251106.31520738208</v>
      </c>
      <c r="AA25" s="85">
        <f>'OBJETIVO SEMANAL'!AF28</f>
        <v>277306.37593307358</v>
      </c>
      <c r="AB25" s="85">
        <f>'OBJETIVO SEMANAL'!AH28</f>
        <v>251222.70417064408</v>
      </c>
      <c r="AC25" s="85">
        <f>'OBJETIVO SEMANAL'!AI28</f>
        <v>272703.92820502829</v>
      </c>
      <c r="AD25" s="85">
        <f>'OBJETIVO SEMANAL'!AJ28</f>
        <v>246611.58093144617</v>
      </c>
      <c r="AE25" s="85">
        <f>'OBJETIVO SEMANAL'!AK28</f>
        <v>280936.97781427973</v>
      </c>
      <c r="AF25" s="85">
        <f>'OBJETIVO SEMANAL'!AM28</f>
        <v>283483.0738664029</v>
      </c>
      <c r="AG25" s="85">
        <f>'OBJETIVO SEMANAL'!AN28</f>
        <v>278662.04588463041</v>
      </c>
      <c r="AH25" s="85">
        <f>'OBJETIVO SEMANAL'!AO28</f>
        <v>268936.21385660494</v>
      </c>
      <c r="AI25" s="85">
        <f>'OBJETIVO SEMANAL'!AP28</f>
        <v>247548.0530946347</v>
      </c>
      <c r="AJ25" s="85">
        <f>'OBJETIVO SEMANAL'!AR28</f>
        <v>243702.03525292</v>
      </c>
      <c r="AK25" s="85">
        <f>'OBJETIVO SEMANAL'!AS28</f>
        <v>245089.54294314393</v>
      </c>
      <c r="AL25" s="85">
        <f>'OBJETIVO SEMANAL'!AT28</f>
        <v>231184.36204939676</v>
      </c>
      <c r="AM25" s="85">
        <f>'OBJETIVO SEMANAL'!AU28</f>
        <v>213624.10218672856</v>
      </c>
      <c r="AN25" s="85">
        <f>'OBJETIVO SEMANAL'!AV28</f>
        <v>229925.29187396172</v>
      </c>
      <c r="AO25" s="85">
        <f>'OBJETIVO SEMANAL'!AX28</f>
        <v>214398.70985370842</v>
      </c>
      <c r="AP25" s="85">
        <f>'OBJETIVO SEMANAL'!AY28</f>
        <v>247774.00053697848</v>
      </c>
      <c r="AQ25" s="85">
        <f>'OBJETIVO SEMANAL'!AZ28</f>
        <v>254554.9114289745</v>
      </c>
      <c r="AR25" s="85">
        <f>'OBJETIVO SEMANAL'!BA28</f>
        <v>277378.20315820526</v>
      </c>
      <c r="AS25" s="85">
        <f>'OBJETIVO SEMANAL'!BC28</f>
        <v>225717.37928066467</v>
      </c>
      <c r="AT25" s="85">
        <f>'OBJETIVO SEMANAL'!BD28</f>
        <v>217411.46245650764</v>
      </c>
      <c r="AU25" s="85">
        <f>'OBJETIVO SEMANAL'!BE28</f>
        <v>302918.78955238912</v>
      </c>
      <c r="AV25" s="85">
        <f>'OBJETIVO SEMANAL'!BF28</f>
        <v>242651.94739493905</v>
      </c>
      <c r="AW25" s="85">
        <f>'OBJETIVO SEMANAL'!BH28</f>
        <v>312374.43953261746</v>
      </c>
      <c r="AX25" s="85">
        <f>'OBJETIVO SEMANAL'!BI28</f>
        <v>394109.42803677596</v>
      </c>
      <c r="AY25" s="85">
        <f>'OBJETIVO SEMANAL'!BJ28</f>
        <v>542992.7636647633</v>
      </c>
      <c r="AZ25" s="85">
        <f>'OBJETIVO SEMANAL'!BK28</f>
        <v>757832.2878297948</v>
      </c>
      <c r="BA25" s="85">
        <f>'OBJETIVO SEMANAL'!BL28</f>
        <v>322433.62354353548</v>
      </c>
      <c r="BB25" s="85">
        <f>'OBJETIVO SEMANAL'!BN28</f>
        <v>214356.00382480776</v>
      </c>
      <c r="BC25" s="85">
        <f>'OBJETIVO SEMANAL'!BO28</f>
        <v>208327.52426357797</v>
      </c>
      <c r="BD25" s="85">
        <f>'OBJETIVO SEMANAL'!BP28</f>
        <v>198564.12736588673</v>
      </c>
      <c r="BE25" s="85">
        <f>'OBJETIVO SEMANAL'!BQ28</f>
        <v>183154.57807335761</v>
      </c>
      <c r="BF25" s="85">
        <f>'OBJETIVO SEMANAL'!BR28</f>
        <v>203092.13229608271</v>
      </c>
    </row>
    <row r="26" spans="1:58">
      <c r="A26" s="144" t="s">
        <v>119</v>
      </c>
      <c r="B26" s="85">
        <f>'OBJETIVO SEMANAL'!B29</f>
        <v>117637.99089841855</v>
      </c>
      <c r="C26" s="85">
        <f>'OBJETIVO SEMANAL'!C29</f>
        <v>84745.696455244411</v>
      </c>
      <c r="D26" s="85">
        <f>'OBJETIVO SEMANAL'!D29</f>
        <v>96113.244781380126</v>
      </c>
      <c r="E26" s="85">
        <f>'OBJETIVO SEMANAL'!E29</f>
        <v>92375.99112664377</v>
      </c>
      <c r="F26" s="85">
        <f>'OBJETIVO SEMANAL'!G29</f>
        <v>89649.787252714799</v>
      </c>
      <c r="G26" s="85">
        <f>'OBJETIVO SEMANAL'!H29</f>
        <v>86107.041323233192</v>
      </c>
      <c r="H26" s="85">
        <f>'OBJETIVO SEMANAL'!I29</f>
        <v>94353.63759667764</v>
      </c>
      <c r="I26" s="85">
        <f>'OBJETIVO SEMANAL'!J29</f>
        <v>84195.910861387936</v>
      </c>
      <c r="J26" s="85">
        <f>'OBJETIVO SEMANAL'!L29</f>
        <v>89738.057032158496</v>
      </c>
      <c r="K26" s="85">
        <f>'OBJETIVO SEMANAL'!M29</f>
        <v>102902.30393940979</v>
      </c>
      <c r="L26" s="85">
        <f>'OBJETIVO SEMANAL'!N29</f>
        <v>90621.504639547493</v>
      </c>
      <c r="M26" s="85">
        <f>'OBJETIVO SEMANAL'!O29</f>
        <v>86348.510551997824</v>
      </c>
      <c r="N26" s="85">
        <f>'OBJETIVO SEMANAL'!P29</f>
        <v>98707.147969397789</v>
      </c>
      <c r="O26" s="85">
        <f>'OBJETIVO SEMANAL'!R29</f>
        <v>97291.640462431518</v>
      </c>
      <c r="P26" s="85">
        <f>'OBJETIVO SEMANAL'!S29</f>
        <v>115920.14766456978</v>
      </c>
      <c r="Q26" s="85">
        <f>'OBJETIVO SEMANAL'!T29</f>
        <v>105361.03362595054</v>
      </c>
      <c r="R26" s="85">
        <f>'OBJETIVO SEMANAL'!U29</f>
        <v>105376.8427561171</v>
      </c>
      <c r="S26" s="85">
        <f>'OBJETIVO SEMANAL'!W29</f>
        <v>107075.35697152186</v>
      </c>
      <c r="T26" s="85">
        <f>'OBJETIVO SEMANAL'!X29</f>
        <v>118468.20237642356</v>
      </c>
      <c r="U26" s="85">
        <f>'OBJETIVO SEMANAL'!Y29</f>
        <v>93613.496820485336</v>
      </c>
      <c r="V26" s="85">
        <f>'OBJETIVO SEMANAL'!Z29</f>
        <v>101193.39338377332</v>
      </c>
      <c r="W26" s="85">
        <f>'OBJETIVO SEMANAL'!AB29</f>
        <v>123718.47363094032</v>
      </c>
      <c r="X26" s="85">
        <f>'OBJETIVO SEMANAL'!AC29</f>
        <v>126467.04357853159</v>
      </c>
      <c r="Y26" s="85">
        <f>'OBJETIVO SEMANAL'!AD29</f>
        <v>124450.71412561805</v>
      </c>
      <c r="Z26" s="85">
        <f>'OBJETIVO SEMANAL'!AE29</f>
        <v>112740.95091052529</v>
      </c>
      <c r="AA26" s="85">
        <f>'OBJETIVO SEMANAL'!AF29</f>
        <v>128565.7941528783</v>
      </c>
      <c r="AB26" s="85">
        <f>'OBJETIVO SEMANAL'!AH29</f>
        <v>134274.99209481411</v>
      </c>
      <c r="AC26" s="85">
        <f>'OBJETIVO SEMANAL'!AI29</f>
        <v>138699.36449234185</v>
      </c>
      <c r="AD26" s="85">
        <f>'OBJETIVO SEMANAL'!AJ29</f>
        <v>111543.73939215335</v>
      </c>
      <c r="AE26" s="85">
        <f>'OBJETIVO SEMANAL'!AK29</f>
        <v>123775.79229372172</v>
      </c>
      <c r="AF26" s="85">
        <f>'OBJETIVO SEMANAL'!AM29</f>
        <v>140316.51802037031</v>
      </c>
      <c r="AG26" s="85">
        <f>'OBJETIVO SEMANAL'!AN29</f>
        <v>105074.45095166905</v>
      </c>
      <c r="AH26" s="85">
        <f>'OBJETIVO SEMANAL'!AO29</f>
        <v>93110.67543724319</v>
      </c>
      <c r="AI26" s="85">
        <f>'OBJETIVO SEMANAL'!AP29</f>
        <v>100040.32206899798</v>
      </c>
      <c r="AJ26" s="85">
        <f>'OBJETIVO SEMANAL'!AR29</f>
        <v>118689.10025051695</v>
      </c>
      <c r="AK26" s="85">
        <f>'OBJETIVO SEMANAL'!AS29</f>
        <v>109348.69928168505</v>
      </c>
      <c r="AL26" s="85">
        <f>'OBJETIVO SEMANAL'!AT29</f>
        <v>109327.35977007957</v>
      </c>
      <c r="AM26" s="85">
        <f>'OBJETIVO SEMANAL'!AU29</f>
        <v>93060.540290590405</v>
      </c>
      <c r="AN26" s="85">
        <f>'OBJETIVO SEMANAL'!AV29</f>
        <v>98013.082430424169</v>
      </c>
      <c r="AO26" s="85">
        <f>'OBJETIVO SEMANAL'!AX29</f>
        <v>87122.147102047151</v>
      </c>
      <c r="AP26" s="85">
        <f>'OBJETIVO SEMANAL'!AY29</f>
        <v>119268.80128556778</v>
      </c>
      <c r="AQ26" s="85">
        <f>'OBJETIVO SEMANAL'!AZ29</f>
        <v>125026.02936996393</v>
      </c>
      <c r="AR26" s="85">
        <f>'OBJETIVO SEMANAL'!BA29</f>
        <v>141928.334772256</v>
      </c>
      <c r="AS26" s="85">
        <f>'OBJETIVO SEMANAL'!BC29</f>
        <v>99843.323537801567</v>
      </c>
      <c r="AT26" s="85">
        <f>'OBJETIVO SEMANAL'!BD29</f>
        <v>96294.176100186436</v>
      </c>
      <c r="AU26" s="85">
        <f>'OBJETIVO SEMANAL'!BE29</f>
        <v>135974.83920912232</v>
      </c>
      <c r="AV26" s="85">
        <f>'OBJETIVO SEMANAL'!BF29</f>
        <v>143481.9907277766</v>
      </c>
      <c r="AW26" s="85">
        <f>'OBJETIVO SEMANAL'!BH29</f>
        <v>108367.11444209215</v>
      </c>
      <c r="AX26" s="85">
        <f>'OBJETIVO SEMANAL'!BI29</f>
        <v>149231.13161189164</v>
      </c>
      <c r="AY26" s="85">
        <f>'OBJETIVO SEMANAL'!BJ29</f>
        <v>234397.14575017767</v>
      </c>
      <c r="AZ26" s="85">
        <f>'OBJETIVO SEMANAL'!BK29</f>
        <v>317805.34097724647</v>
      </c>
      <c r="BA26" s="85">
        <f>'OBJETIVO SEMANAL'!BL29</f>
        <v>138821.68965883186</v>
      </c>
      <c r="BB26" s="85">
        <f>'OBJETIVO SEMANAL'!BN29</f>
        <v>119531.99925012153</v>
      </c>
      <c r="BC26" s="85">
        <f>'OBJETIVO SEMANAL'!BO29</f>
        <v>105748.61584960618</v>
      </c>
      <c r="BD26" s="85">
        <f>'OBJETIVO SEMANAL'!BP29</f>
        <v>110649.56767800987</v>
      </c>
      <c r="BE26" s="85">
        <f>'OBJETIVO SEMANAL'!BQ29</f>
        <v>88073.15770953054</v>
      </c>
      <c r="BF26" s="85">
        <f>'OBJETIVO SEMANAL'!BR29</f>
        <v>100085.25185413942</v>
      </c>
    </row>
    <row r="27" spans="1:58">
      <c r="A27" s="144" t="s">
        <v>120</v>
      </c>
      <c r="B27" s="85">
        <f>'OBJETIVO SEMANAL'!B30</f>
        <v>78817.453901940433</v>
      </c>
      <c r="C27" s="85">
        <f>'OBJETIVO SEMANAL'!C30</f>
        <v>56779.616625013761</v>
      </c>
      <c r="D27" s="85">
        <f>'OBJETIVO SEMANAL'!D30</f>
        <v>64395.874003524688</v>
      </c>
      <c r="E27" s="85">
        <f>'OBJETIVO SEMANAL'!E30</f>
        <v>61891.914054851339</v>
      </c>
      <c r="F27" s="85">
        <f>'OBJETIVO SEMANAL'!G30</f>
        <v>60065.357459318919</v>
      </c>
      <c r="G27" s="85">
        <f>'OBJETIVO SEMANAL'!H30</f>
        <v>57691.71768656624</v>
      </c>
      <c r="H27" s="85">
        <f>'OBJETIVO SEMANAL'!I30</f>
        <v>63216.937189774028</v>
      </c>
      <c r="I27" s="85">
        <f>'OBJETIVO SEMANAL'!J30</f>
        <v>56411.260277129921</v>
      </c>
      <c r="J27" s="85">
        <f>'OBJETIVO SEMANAL'!L30</f>
        <v>60124.498211546204</v>
      </c>
      <c r="K27" s="85">
        <f>'OBJETIVO SEMANAL'!M30</f>
        <v>68944.543639404554</v>
      </c>
      <c r="L27" s="85">
        <f>'OBJETIVO SEMANAL'!N30</f>
        <v>60716.408108496813</v>
      </c>
      <c r="M27" s="85">
        <f>'OBJETIVO SEMANAL'!O30</f>
        <v>57853.502069838542</v>
      </c>
      <c r="N27" s="85">
        <f>'OBJETIVO SEMANAL'!P30</f>
        <v>66133.789139496512</v>
      </c>
      <c r="O27" s="85">
        <f>'OBJETIVO SEMANAL'!R30</f>
        <v>65185.399109829123</v>
      </c>
      <c r="P27" s="85">
        <f>'OBJETIVO SEMANAL'!S30</f>
        <v>77666.49893526177</v>
      </c>
      <c r="Q27" s="85">
        <f>'OBJETIVO SEMANAL'!T30</f>
        <v>70591.892529386852</v>
      </c>
      <c r="R27" s="85">
        <f>'OBJETIVO SEMANAL'!U30</f>
        <v>70602.484646598459</v>
      </c>
      <c r="S27" s="85">
        <f>'OBJETIVO SEMANAL'!W30</f>
        <v>71740.489170919653</v>
      </c>
      <c r="T27" s="85">
        <f>'OBJETIVO SEMANAL'!X30</f>
        <v>79373.695592203789</v>
      </c>
      <c r="U27" s="85">
        <f>'OBJETIVO SEMANAL'!Y30</f>
        <v>62721.042869725185</v>
      </c>
      <c r="V27" s="85">
        <f>'OBJETIVO SEMANAL'!Z30</f>
        <v>67799.573567128144</v>
      </c>
      <c r="W27" s="85">
        <f>'OBJETIVO SEMANAL'!AB30</f>
        <v>82891.377332730015</v>
      </c>
      <c r="X27" s="85">
        <f>'OBJETIVO SEMANAL'!AC30</f>
        <v>84732.919197616182</v>
      </c>
      <c r="Y27" s="85">
        <f>'OBJETIVO SEMANAL'!AD30</f>
        <v>83381.978464164116</v>
      </c>
      <c r="Z27" s="85">
        <f>'OBJETIVO SEMANAL'!AE30</f>
        <v>75536.437110051949</v>
      </c>
      <c r="AA27" s="85">
        <f>'OBJETIVO SEMANAL'!AF30</f>
        <v>86139.082082428446</v>
      </c>
      <c r="AB27" s="85">
        <f>'OBJETIVO SEMANAL'!AH30</f>
        <v>70906.444552371584</v>
      </c>
      <c r="AC27" s="85">
        <f>'OBJETIVO SEMANAL'!AI30</f>
        <v>74494.914326098355</v>
      </c>
      <c r="AD27" s="85">
        <f>'OBJETIVO SEMANAL'!AJ30</f>
        <v>71400.060581531812</v>
      </c>
      <c r="AE27" s="85">
        <f>'OBJETIVO SEMANAL'!AK30</f>
        <v>108333.28425298024</v>
      </c>
      <c r="AF27" s="85">
        <f>'OBJETIVO SEMANAL'!AM30</f>
        <v>87527.492727895296</v>
      </c>
      <c r="AG27" s="85">
        <f>'OBJETIVO SEMANAL'!AN30</f>
        <v>71030.011648479995</v>
      </c>
      <c r="AH27" s="85">
        <f>'OBJETIVO SEMANAL'!AO30</f>
        <v>72359.420965066922</v>
      </c>
      <c r="AI27" s="85">
        <f>'OBJETIVO SEMANAL'!AP30</f>
        <v>65721.749718143852</v>
      </c>
      <c r="AJ27" s="85">
        <f>'OBJETIVO SEMANAL'!AR30</f>
        <v>53843.640707092149</v>
      </c>
      <c r="AK27" s="85">
        <f>'OBJETIVO SEMANAL'!AS30</f>
        <v>65201.317555098489</v>
      </c>
      <c r="AL27" s="85">
        <f>'OBJETIVO SEMANAL'!AT30</f>
        <v>79486.000850138749</v>
      </c>
      <c r="AM27" s="85">
        <f>'OBJETIVO SEMANAL'!AU30</f>
        <v>58349.557617814549</v>
      </c>
      <c r="AN27" s="85">
        <f>'OBJETIVO SEMANAL'!AV30</f>
        <v>75271.777675312886</v>
      </c>
      <c r="AO27" s="85">
        <f>'OBJETIVO SEMANAL'!AX30</f>
        <v>66022.537645248885</v>
      </c>
      <c r="AP27" s="85">
        <f>'OBJETIVO SEMANAL'!AY30</f>
        <v>72397.058669145335</v>
      </c>
      <c r="AQ27" s="85">
        <f>'OBJETIVO SEMANAL'!AZ30</f>
        <v>76270.130994926963</v>
      </c>
      <c r="AR27" s="85">
        <f>'OBJETIVO SEMANAL'!BA30</f>
        <v>85158.579434498999</v>
      </c>
      <c r="AS27" s="85">
        <f>'OBJETIVO SEMANAL'!BC30</f>
        <v>63708.228564237012</v>
      </c>
      <c r="AT27" s="85">
        <f>'OBJETIVO SEMANAL'!BD30</f>
        <v>43031.175576009118</v>
      </c>
      <c r="AU27" s="85">
        <f>'OBJETIVO SEMANAL'!BE30</f>
        <v>72053.747066850061</v>
      </c>
      <c r="AV27" s="85">
        <f>'OBJETIVO SEMANAL'!BF30</f>
        <v>61897.387195722156</v>
      </c>
      <c r="AW27" s="85">
        <f>'OBJETIVO SEMANAL'!BH30</f>
        <v>60005.760409887414</v>
      </c>
      <c r="AX27" s="85">
        <f>'OBJETIVO SEMANAL'!BI30</f>
        <v>80844.582003152507</v>
      </c>
      <c r="AY27" s="85">
        <f>'OBJETIVO SEMANAL'!BJ30</f>
        <v>131985.23012773815</v>
      </c>
      <c r="AZ27" s="85">
        <f>'OBJETIVO SEMANAL'!BK30</f>
        <v>220531.45090177143</v>
      </c>
      <c r="BA27" s="85">
        <f>'OBJETIVO SEMANAL'!BL30</f>
        <v>75104.760910082448</v>
      </c>
      <c r="BB27" s="85">
        <f>'OBJETIVO SEMANAL'!BN30</f>
        <v>63007.922127650803</v>
      </c>
      <c r="BC27" s="85">
        <f>'OBJETIVO SEMANAL'!BO30</f>
        <v>70851.572619236147</v>
      </c>
      <c r="BD27" s="85">
        <f>'OBJETIVO SEMANAL'!BP30</f>
        <v>74135.210344266627</v>
      </c>
      <c r="BE27" s="85">
        <f>'OBJETIVO SEMANAL'!BQ30</f>
        <v>59009.015665385472</v>
      </c>
      <c r="BF27" s="85">
        <f>'OBJETIVO SEMANAL'!BR30</f>
        <v>67057.118742273422</v>
      </c>
    </row>
    <row r="28" spans="1:58">
      <c r="A28" s="144" t="s">
        <v>121</v>
      </c>
    </row>
    <row r="29" spans="1:58">
      <c r="A29" s="144" t="s">
        <v>122</v>
      </c>
    </row>
    <row r="30" spans="1:58">
      <c r="A30" s="144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Marcela Molina</cp:lastModifiedBy>
  <cp:revision/>
  <dcterms:created xsi:type="dcterms:W3CDTF">2022-12-02T17:41:43Z</dcterms:created>
  <dcterms:modified xsi:type="dcterms:W3CDTF">2024-07-04T18:18:40Z</dcterms:modified>
  <cp:category/>
  <cp:contentStatus/>
</cp:coreProperties>
</file>